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9320" windowHeight="7950" activeTab="0"/>
  </bookViews>
  <sheets>
    <sheet name="днз 74" sheetId="1" r:id="rId1"/>
  </sheets>
  <definedNames/>
  <calcPr fullCalcOnLoad="1"/>
</workbook>
</file>

<file path=xl/sharedStrings.xml><?xml version="1.0" encoding="utf-8"?>
<sst xmlns="http://schemas.openxmlformats.org/spreadsheetml/2006/main" count="275" uniqueCount="166">
  <si>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</si>
  <si>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</si>
  <si>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№74 "Лісова пісня"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</si>
  <si>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</si>
  <si>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</si>
  <si>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</si>
  <si>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</si>
  <si>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</si>
  <si>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</si>
  <si>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</si>
  <si>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</si>
  <si>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</si>
  <si>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</si>
  <si>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</si>
  <si>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</si>
  <si>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</si>
  <si>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</si>
  <si>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</si>
  <si>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indexed="8"/>
        <rFont val="Calibri"/>
        <family val="2"/>
      </rPr>
      <t>- усього</t>
    </r>
  </si>
  <si>
    <t>X</t>
  </si>
  <si>
    <r>
      <t>у тому числі:</t>
    </r>
    <r>
      <rPr>
        <sz val="11"/>
        <color indexed="8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</si>
  <si>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</si>
  <si>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</si>
  <si>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</si>
  <si>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</si>
  <si>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</si>
  <si>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</si>
  <si>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</si>
  <si>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</si>
  <si>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</si>
  <si>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</si>
  <si>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</si>
  <si>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</si>
  <si>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</si>
  <si>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</si>
  <si>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</si>
  <si>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</si>
  <si>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</si>
  <si>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</si>
  <si>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</si>
  <si>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</si>
  <si>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</si>
  <si>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</si>
  <si>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</si>
  <si>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</si>
  <si>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</si>
  <si>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</si>
  <si>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</si>
  <si>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</si>
  <si>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</si>
  <si>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</si>
  <si>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</si>
  <si>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</si>
  <si>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</si>
  <si>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</si>
  <si>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</si>
  <si>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</si>
  <si>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</si>
  <si>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</si>
  <si>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</si>
  <si>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</si>
  <si>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</si>
  <si>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</si>
  <si>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</si>
  <si>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</si>
  <si>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</si>
  <si>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</si>
  <si>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</si>
  <si>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</si>
  <si>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</si>
  <si>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</si>
  <si>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</si>
  <si>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</si>
  <si>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</si>
  <si>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</si>
  <si>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</si>
  <si>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</si>
  <si>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</si>
  <si>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</si>
  <si>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</si>
  <si>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</si>
  <si>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</si>
  <si>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</si>
  <si>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</si>
  <si>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</si>
  <si>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</si>
  <si>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</si>
  <si>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</si>
  <si>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</si>
  <si>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</si>
  <si>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</si>
  <si>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</si>
  <si>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</si>
  <si>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</si>
  <si>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</si>
  <si>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</si>
  <si>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</si>
  <si>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</si>
  <si>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</si>
  <si>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</si>
  <si>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</si>
  <si>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Реконструкція та реставрація інших об'єктів(рек.будівлі-фасад)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</si>
  <si>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</si>
  <si>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</si>
  <si>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</si>
  <si>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</si>
  <si>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</si>
  <si>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</si>
  <si>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</si>
  <si>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</si>
  <si>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</si>
  <si>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</si>
  <si>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</si>
  <si>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</si>
  <si>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</si>
  <si>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</si>
  <si>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</si>
  <si>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</si>
  <si>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</si>
  <si>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</si>
  <si>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</si>
  <si>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</si>
  <si>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</si>
  <si>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</si>
  <si>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</si>
  <si>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</si>
  <si>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</si>
  <si>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</si>
  <si>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</si>
  <si>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</si>
  <si>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</si>
  <si>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</si>
  <si>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</si>
  <si>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</si>
  <si>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</si>
  <si>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</si>
  <si>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</si>
  <si>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</si>
  <si>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</si>
  <si>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</si>
  <si>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</si>
  <si>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</si>
  <si>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</si>
  <si>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</si>
  <si>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</si>
  <si>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</si>
  <si>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</si>
  <si>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</si>
  <si>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</si>
  <si>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</si>
  <si>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</si>
  <si>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</si>
  <si>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</si>
  <si>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</si>
  <si>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</si>
  <si>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</si>
  <si>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Іграшки</t>
  </si>
  <si>
    <t>Інвентар м'який</t>
  </si>
  <si>
    <t>Меблі різні</t>
  </si>
  <si>
    <t>Канцелярські товари</t>
  </si>
  <si>
    <t>Спортивний інвентар</t>
  </si>
  <si>
    <t>Килимки різні</t>
  </si>
  <si>
    <t>Побутова техніка</t>
  </si>
  <si>
    <t>Конструктори</t>
  </si>
  <si>
    <t>Жалюзі</t>
  </si>
  <si>
    <t>Виконані роботи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</si>
</sst>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0" fillId="12" borderId="0" applyNumberFormat="0" applyBorder="0" applyAlignment="0" applyProtection="0"/>
    <xf numFmtId="0" fontId="16" fillId="9" borderId="0" applyNumberFormat="0" applyBorder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0" fillId="10" borderId="0" applyNumberFormat="0" applyBorder="0" applyAlignment="0" applyProtection="0"/>
    <xf numFmtId="0" fontId="16" fillId="13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5" borderId="0" applyNumberFormat="0" applyBorder="0" applyAlignment="0" applyProtection="0"/>
    <xf numFmtId="0" fontId="16" fillId="16" borderId="0" applyNumberFormat="0" applyBorder="0" applyAlignment="0" applyProtection="0"/>
    <xf numFmtId="0" fontId="0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18" borderId="0" applyNumberFormat="0" applyBorder="0" applyAlignment="0" applyProtection="0"/>
    <xf numFmtId="0" fontId="16" fillId="13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7" borderId="1" applyNumberFormat="0" applyAlignment="0" applyProtection="0"/>
    <xf numFmtId="0" fontId="0" fillId="7" borderId="1" applyNumberFormat="0" applyAlignment="0" applyProtection="0"/>
    <xf numFmtId="0" fontId="9" fillId="20" borderId="2" applyNumberFormat="0" applyAlignment="0" applyProtection="0"/>
    <xf numFmtId="0" fontId="0" fillId="20" borderId="2" applyNumberFormat="0" applyAlignment="0" applyProtection="0"/>
    <xf numFmtId="0" fontId="10" fillId="20" borderId="1" applyNumberFormat="0" applyAlignment="0" applyProtection="0"/>
    <xf numFmtId="0" fontId="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0" fillId="0" borderId="3" applyNumberFormat="0" applyFill="0" applyAlignment="0" applyProtection="0"/>
    <xf numFmtId="0" fontId="3" fillId="0" borderId="4" applyNumberFormat="0" applyFill="0" applyAlignment="0" applyProtection="0"/>
    <xf numFmtId="0" fontId="0" fillId="0" borderId="4" applyNumberFormat="0" applyFill="0" applyAlignment="0" applyProtection="0"/>
    <xf numFmtId="0" fontId="4" fillId="0" borderId="5" applyNumberFormat="0" applyFill="0" applyAlignment="0" applyProtection="0"/>
    <xf numFmtId="0" fontId="0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2" fillId="21" borderId="7" applyNumberFormat="0" applyAlignment="0" applyProtection="0"/>
    <xf numFmtId="0" fontId="0" fillId="21" borderId="7" applyNumberFormat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0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24" borderId="14" xfId="0" applyFont="1" applyFill="1" applyBorder="1" applyAlignment="1">
      <alignment horizontal="center" vertical="top" wrapText="1"/>
    </xf>
    <xf numFmtId="0" fontId="0" fillId="24" borderId="15" xfId="0" applyFont="1" applyFill="1" applyBorder="1" applyAlignment="1">
      <alignment horizontal="center" vertical="center" wrapText="1"/>
    </xf>
    <xf numFmtId="2" fontId="18" fillId="0" borderId="16" xfId="0" applyNumberFormat="1" applyFont="1" applyBorder="1" applyAlignment="1">
      <alignment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4" fontId="18" fillId="0" borderId="15" xfId="0" applyNumberFormat="1" applyFont="1" applyBorder="1" applyAlignment="1">
      <alignment/>
    </xf>
    <xf numFmtId="0" fontId="0" fillId="24" borderId="15" xfId="0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49" fontId="0" fillId="24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24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4" fontId="18" fillId="0" borderId="16" xfId="0" applyNumberFormat="1" applyFont="1" applyBorder="1" applyAlignment="1">
      <alignment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24" borderId="15" xfId="0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18" fillId="0" borderId="15" xfId="0" applyFont="1" applyBorder="1" applyAlignment="1">
      <alignment/>
    </xf>
    <xf numFmtId="2" fontId="18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19" fillId="0" borderId="15" xfId="0" applyNumberFormat="1" applyFont="1" applyBorder="1" applyAlignment="1">
      <alignment vertical="top" wrapText="1"/>
    </xf>
    <xf numFmtId="2" fontId="18" fillId="0" borderId="0" xfId="0" applyNumberFormat="1" applyFont="1" applyFill="1" applyBorder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top" wrapText="1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/>
  <dimension ref="B1:S219"/>
  <sheetViews>
    <sheetView tabSelected="1" zoomScalePageLayoutView="0" workbookViewId="0" topLeftCell="A1">
      <pane xSplit="3" ySplit="3" topLeftCell="K4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N41" sqref="N41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"/>
      <c r="R1" s="1"/>
      <c r="S1" s="1"/>
    </row>
    <row r="2" spans="2:19" ht="15">
      <c r="B2" s="82" t="s">
        <v>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"/>
      <c r="R2" s="1"/>
      <c r="S2" s="1"/>
    </row>
    <row r="3" spans="2:19" ht="15">
      <c r="B3" s="82" t="s">
        <v>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5" t="s">
        <v>5</v>
      </c>
      <c r="E5" s="90" t="s">
        <v>6</v>
      </c>
      <c r="F5" s="90" t="s">
        <v>7</v>
      </c>
      <c r="G5" s="90" t="s">
        <v>8</v>
      </c>
      <c r="H5" s="90" t="s">
        <v>9</v>
      </c>
      <c r="I5" s="90" t="s">
        <v>10</v>
      </c>
      <c r="J5" s="90" t="s">
        <v>11</v>
      </c>
      <c r="K5" s="90" t="s">
        <v>12</v>
      </c>
      <c r="L5" s="90" t="s">
        <v>13</v>
      </c>
      <c r="M5" s="90" t="s">
        <v>14</v>
      </c>
      <c r="N5" s="90" t="s">
        <v>15</v>
      </c>
      <c r="O5" s="90" t="s">
        <v>16</v>
      </c>
      <c r="P5" s="92" t="s">
        <v>17</v>
      </c>
    </row>
    <row r="6" spans="2:16" ht="16.5" thickBot="1" thickTop="1">
      <c r="B6" s="5">
        <v>1</v>
      </c>
      <c r="C6" s="6">
        <v>2</v>
      </c>
      <c r="D6" s="96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3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 aca="true" t="shared" si="0" ref="D8:N8">D9+D14+D42</f>
        <v>841930.0499999999</v>
      </c>
      <c r="E8" s="12">
        <f t="shared" si="0"/>
        <v>897827.5700000001</v>
      </c>
      <c r="F8" s="12">
        <f t="shared" si="0"/>
        <v>1150830.63</v>
      </c>
      <c r="G8" s="12">
        <f t="shared" si="0"/>
        <v>1199603.7400000002</v>
      </c>
      <c r="H8" s="12">
        <f t="shared" si="0"/>
        <v>1047278.97</v>
      </c>
      <c r="I8" s="12">
        <f t="shared" si="0"/>
        <v>1373134.07</v>
      </c>
      <c r="J8" s="12">
        <f t="shared" si="0"/>
        <v>1041404.46</v>
      </c>
      <c r="K8" s="12">
        <f t="shared" si="0"/>
        <v>413437.62000000005</v>
      </c>
      <c r="L8" s="12">
        <f t="shared" si="0"/>
        <v>888435.86</v>
      </c>
      <c r="M8" s="12">
        <f t="shared" si="0"/>
        <v>0</v>
      </c>
      <c r="N8" s="12">
        <f t="shared" si="0"/>
        <v>0</v>
      </c>
      <c r="O8" s="12">
        <f>O9+O14+O42</f>
        <v>0</v>
      </c>
      <c r="P8" s="12">
        <f>D8+E8+F8+G8+H8+I8+J8+K8+L8+M8+N8+O8</f>
        <v>8853882.97</v>
      </c>
    </row>
    <row r="9" spans="2:16" ht="28.5" customHeight="1">
      <c r="B9" s="13" t="s">
        <v>21</v>
      </c>
      <c r="C9" s="10">
        <v>2100</v>
      </c>
      <c r="D9" s="12">
        <f>D10</f>
        <v>821732.97</v>
      </c>
      <c r="E9" s="12">
        <f>E10</f>
        <v>772644.7100000001</v>
      </c>
      <c r="F9" s="12">
        <f>F10</f>
        <v>803820.24</v>
      </c>
      <c r="G9" s="12">
        <f>G10</f>
        <v>809559.3200000001</v>
      </c>
      <c r="H9" s="12">
        <f aca="true" t="shared" si="1" ref="H9:O9">H10</f>
        <v>810078.24</v>
      </c>
      <c r="I9" s="12">
        <f t="shared" si="1"/>
        <v>1155362.53</v>
      </c>
      <c r="J9" s="12">
        <f t="shared" si="1"/>
        <v>958324.33</v>
      </c>
      <c r="K9" s="12">
        <f t="shared" si="1"/>
        <v>379779.94000000006</v>
      </c>
      <c r="L9" s="12">
        <f t="shared" si="1"/>
        <v>739069.38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7250371.660000001</v>
      </c>
    </row>
    <row r="10" spans="2:16" ht="15" customHeight="1">
      <c r="B10" s="13" t="s">
        <v>22</v>
      </c>
      <c r="C10" s="11">
        <v>2110</v>
      </c>
      <c r="D10" s="12">
        <f>D11+D13</f>
        <v>821732.97</v>
      </c>
      <c r="E10" s="12">
        <f>E11+E13</f>
        <v>772644.7100000001</v>
      </c>
      <c r="F10" s="12">
        <f>F11+F13</f>
        <v>803820.24</v>
      </c>
      <c r="G10" s="12">
        <f>G11+G13</f>
        <v>809559.3200000001</v>
      </c>
      <c r="H10" s="12">
        <f aca="true" t="shared" si="3" ref="H10:O10">H11+H13</f>
        <v>810078.24</v>
      </c>
      <c r="I10" s="12">
        <f t="shared" si="3"/>
        <v>1155362.53</v>
      </c>
      <c r="J10" s="12">
        <f t="shared" si="3"/>
        <v>958324.33</v>
      </c>
      <c r="K10" s="12">
        <f t="shared" si="3"/>
        <v>379779.94000000006</v>
      </c>
      <c r="L10" s="12">
        <f t="shared" si="3"/>
        <v>739069.38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7250371.660000001</v>
      </c>
    </row>
    <row r="11" spans="2:16" ht="18" customHeight="1">
      <c r="B11" s="13" t="s">
        <v>23</v>
      </c>
      <c r="C11" s="11">
        <v>2111</v>
      </c>
      <c r="D11" s="12">
        <v>682657</v>
      </c>
      <c r="E11" s="12">
        <v>643179.92</v>
      </c>
      <c r="F11" s="12">
        <v>669881.1</v>
      </c>
      <c r="G11" s="12">
        <v>668832.88</v>
      </c>
      <c r="H11" s="12">
        <v>674003.92</v>
      </c>
      <c r="I11" s="12">
        <v>964271.07</v>
      </c>
      <c r="J11" s="12">
        <v>797766.19</v>
      </c>
      <c r="K11" s="12">
        <v>310406.03</v>
      </c>
      <c r="L11" s="12">
        <v>610377.18</v>
      </c>
      <c r="M11" s="12"/>
      <c r="N11" s="12"/>
      <c r="O11" s="12"/>
      <c r="P11" s="12">
        <f t="shared" si="2"/>
        <v>6021375.29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139075.97</v>
      </c>
      <c r="E13" s="12">
        <v>129464.79</v>
      </c>
      <c r="F13" s="12">
        <v>133939.14</v>
      </c>
      <c r="G13" s="12">
        <v>140726.44</v>
      </c>
      <c r="H13" s="12">
        <v>136074.32</v>
      </c>
      <c r="I13" s="12">
        <v>191091.46</v>
      </c>
      <c r="J13" s="12">
        <v>160558.14</v>
      </c>
      <c r="K13" s="12">
        <v>69373.91</v>
      </c>
      <c r="L13" s="12">
        <v>128692.2</v>
      </c>
      <c r="M13" s="12"/>
      <c r="N13" s="12"/>
      <c r="O13" s="12"/>
      <c r="P13" s="12">
        <f t="shared" si="2"/>
        <v>1228996.37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20197.08</v>
      </c>
      <c r="E14" s="12">
        <f>E15++E16+E17+E18+E19+E20+E20+E21+E28</f>
        <v>125182.86</v>
      </c>
      <c r="F14" s="12">
        <f>F15++F16+F17+F18+F19+F20+F20+F21+F28</f>
        <v>347010.39</v>
      </c>
      <c r="G14" s="12">
        <f>G15++G16+G17+G18+G19+G20+G20+G21+G28</f>
        <v>389816.3</v>
      </c>
      <c r="H14" s="12">
        <f aca="true" t="shared" si="4" ref="H14:O14">H15++H16+H17+H18+H19+H20+H20+H21+H28</f>
        <v>236855.87</v>
      </c>
      <c r="I14" s="12">
        <f t="shared" si="4"/>
        <v>217217.05</v>
      </c>
      <c r="J14" s="12">
        <f t="shared" si="4"/>
        <v>82955.16</v>
      </c>
      <c r="K14" s="12">
        <f t="shared" si="4"/>
        <v>33657.68</v>
      </c>
      <c r="L14" s="12">
        <f t="shared" si="4"/>
        <v>149136.57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1602028.96</v>
      </c>
    </row>
    <row r="15" spans="2:16" ht="28.5" customHeight="1">
      <c r="B15" s="16" t="s">
        <v>27</v>
      </c>
      <c r="C15" s="11">
        <v>2210</v>
      </c>
      <c r="D15" s="12"/>
      <c r="E15" s="12">
        <v>1717</v>
      </c>
      <c r="F15" s="12"/>
      <c r="G15" s="12">
        <v>151140</v>
      </c>
      <c r="H15" s="12"/>
      <c r="I15" s="12">
        <v>32996</v>
      </c>
      <c r="J15" s="12"/>
      <c r="K15" s="12">
        <v>550</v>
      </c>
      <c r="L15" s="12">
        <v>2270.1</v>
      </c>
      <c r="M15" s="12"/>
      <c r="N15" s="12"/>
      <c r="O15" s="12"/>
      <c r="P15" s="12">
        <f t="shared" si="2"/>
        <v>188673.1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20197.08</v>
      </c>
      <c r="E17" s="12">
        <v>122753.15</v>
      </c>
      <c r="F17" s="12">
        <v>110455.43</v>
      </c>
      <c r="G17" s="12">
        <v>113002.12</v>
      </c>
      <c r="H17" s="12">
        <v>138290.04</v>
      </c>
      <c r="I17" s="17">
        <v>151106.09</v>
      </c>
      <c r="J17" s="18">
        <v>32980.66</v>
      </c>
      <c r="K17" s="12"/>
      <c r="L17" s="12">
        <v>69416.34</v>
      </c>
      <c r="M17" s="12"/>
      <c r="N17" s="12"/>
      <c r="O17" s="12"/>
      <c r="P17" s="12">
        <f t="shared" si="2"/>
        <v>758200.9099999999</v>
      </c>
    </row>
    <row r="18" spans="2:16" ht="15.75" customHeight="1">
      <c r="B18" s="16" t="s">
        <v>30</v>
      </c>
      <c r="C18" s="11">
        <v>2240</v>
      </c>
      <c r="D18" s="12"/>
      <c r="E18" s="12"/>
      <c r="F18" s="12">
        <v>2144.75</v>
      </c>
      <c r="G18" s="12">
        <v>1408.19</v>
      </c>
      <c r="H18" s="12">
        <v>865.86</v>
      </c>
      <c r="I18" s="12">
        <v>934.31</v>
      </c>
      <c r="J18" s="12">
        <v>1350.1</v>
      </c>
      <c r="K18" s="12">
        <v>3032.94</v>
      </c>
      <c r="L18" s="12">
        <v>58227.2</v>
      </c>
      <c r="M18" s="12"/>
      <c r="N18" s="12"/>
      <c r="O18" s="12"/>
      <c r="P18" s="12">
        <f t="shared" si="2"/>
        <v>67963.35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712.71</v>
      </c>
      <c r="F21" s="12">
        <f>F22+F23+F24+F25+F26+F27</f>
        <v>234410.21</v>
      </c>
      <c r="G21" s="12">
        <f>G22+G23+G24+G25+G26+G27</f>
        <v>124265.99</v>
      </c>
      <c r="H21" s="12">
        <f aca="true" t="shared" si="5" ref="H21:O21">H22+H23+H24+H25+H26+H27</f>
        <v>97699.96999999999</v>
      </c>
      <c r="I21" s="12">
        <f t="shared" si="5"/>
        <v>31957.75</v>
      </c>
      <c r="J21" s="12">
        <f t="shared" si="5"/>
        <v>45540.4</v>
      </c>
      <c r="K21" s="12">
        <f t="shared" si="5"/>
        <v>30074.74</v>
      </c>
      <c r="L21" s="12">
        <f t="shared" si="5"/>
        <v>19222.93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583884.7</v>
      </c>
    </row>
    <row r="22" spans="2:16" ht="15.75" customHeight="1">
      <c r="B22" s="13" t="s">
        <v>34</v>
      </c>
      <c r="C22" s="11">
        <v>2271</v>
      </c>
      <c r="D22" s="12"/>
      <c r="E22" s="12"/>
      <c r="F22" s="12">
        <v>224903.21</v>
      </c>
      <c r="G22" s="12">
        <v>107177.99</v>
      </c>
      <c r="H22" s="12">
        <v>79433.98</v>
      </c>
      <c r="I22" s="12">
        <v>13109.62</v>
      </c>
      <c r="J22" s="12">
        <v>21879.34</v>
      </c>
      <c r="K22" s="12">
        <v>14298.19</v>
      </c>
      <c r="L22" s="12">
        <v>13248.82</v>
      </c>
      <c r="M22" s="12"/>
      <c r="N22" s="12"/>
      <c r="O22" s="12"/>
      <c r="P22" s="12">
        <f t="shared" si="2"/>
        <v>474051.15</v>
      </c>
    </row>
    <row r="23" spans="2:16" ht="20.25" customHeight="1">
      <c r="B23" s="13" t="s">
        <v>35</v>
      </c>
      <c r="C23" s="11">
        <v>2272</v>
      </c>
      <c r="D23" s="12"/>
      <c r="E23" s="12"/>
      <c r="F23" s="12">
        <v>7424.98</v>
      </c>
      <c r="G23" s="12">
        <v>4119.34</v>
      </c>
      <c r="H23" s="12">
        <v>4119.34</v>
      </c>
      <c r="I23" s="12">
        <v>4322.76</v>
      </c>
      <c r="J23" s="12">
        <v>6916.42</v>
      </c>
      <c r="K23" s="12">
        <v>4780.46</v>
      </c>
      <c r="L23" s="12">
        <v>3153.07</v>
      </c>
      <c r="M23" s="12"/>
      <c r="N23" s="12"/>
      <c r="O23" s="12"/>
      <c r="P23" s="12">
        <f t="shared" si="2"/>
        <v>34836.369999999995</v>
      </c>
    </row>
    <row r="24" spans="2:16" ht="21" customHeight="1">
      <c r="B24" s="13" t="s">
        <v>36</v>
      </c>
      <c r="C24" s="11">
        <v>2273</v>
      </c>
      <c r="D24" s="12"/>
      <c r="E24" s="12"/>
      <c r="F24" s="12">
        <v>1369.31</v>
      </c>
      <c r="G24" s="12">
        <v>12077.77</v>
      </c>
      <c r="H24" s="12">
        <v>14146.65</v>
      </c>
      <c r="I24" s="12">
        <v>13813.45</v>
      </c>
      <c r="J24" s="12">
        <v>16388.68</v>
      </c>
      <c r="K24" s="12">
        <v>10551.14</v>
      </c>
      <c r="L24" s="12">
        <v>2376.09</v>
      </c>
      <c r="M24" s="12"/>
      <c r="N24" s="18"/>
      <c r="O24" s="12"/>
      <c r="P24" s="12">
        <f t="shared" si="2"/>
        <v>70723.09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>
        <v>712.71</v>
      </c>
      <c r="F26" s="12">
        <v>712.71</v>
      </c>
      <c r="G26" s="12">
        <f>613.69+277.2</f>
        <v>890.8900000000001</v>
      </c>
      <c r="H26" s="12"/>
      <c r="I26" s="12">
        <v>711.92</v>
      </c>
      <c r="J26" s="12">
        <f>134.2+221.76</f>
        <v>355.96</v>
      </c>
      <c r="K26" s="12">
        <f>167.75+277.2</f>
        <v>444.95</v>
      </c>
      <c r="L26" s="12">
        <f>167.75+277.2</f>
        <v>444.95</v>
      </c>
      <c r="M26" s="12"/>
      <c r="N26" s="12"/>
      <c r="O26" s="12"/>
      <c r="P26" s="12">
        <f t="shared" si="2"/>
        <v>4274.09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222.9</v>
      </c>
      <c r="J28" s="12">
        <f t="shared" si="6"/>
        <v>3084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3306.9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>
        <v>222.9</v>
      </c>
      <c r="J30" s="12">
        <v>3084</v>
      </c>
      <c r="K30" s="12"/>
      <c r="L30" s="12"/>
      <c r="M30" s="12"/>
      <c r="N30" s="12"/>
      <c r="O30" s="12"/>
      <c r="P30" s="12">
        <f t="shared" si="2"/>
        <v>3306.9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>
        <v>228.12</v>
      </c>
      <c r="H42" s="12">
        <v>344.86</v>
      </c>
      <c r="I42" s="12">
        <v>554.49</v>
      </c>
      <c r="J42" s="12">
        <v>124.97</v>
      </c>
      <c r="K42" s="12"/>
      <c r="L42" s="12">
        <v>229.91</v>
      </c>
      <c r="M42" s="12"/>
      <c r="N42" s="12"/>
      <c r="O42" s="12"/>
      <c r="P42" s="12">
        <f t="shared" si="2"/>
        <v>1482.3500000000001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2" t="s">
        <v>84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2:16" ht="15">
      <c r="B74" s="82" t="s">
        <v>85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2:16" ht="15.75" thickBot="1">
      <c r="B75" s="82" t="s">
        <v>2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2:16" ht="15.75" customHeight="1" thickBot="1">
      <c r="B76" s="3" t="s">
        <v>3</v>
      </c>
      <c r="C76" s="4" t="s">
        <v>4</v>
      </c>
      <c r="D76" s="95" t="s">
        <v>86</v>
      </c>
      <c r="E76" s="90" t="s">
        <v>87</v>
      </c>
      <c r="F76" s="90" t="s">
        <v>88</v>
      </c>
      <c r="G76" s="90" t="s">
        <v>89</v>
      </c>
      <c r="H76" s="90" t="s">
        <v>90</v>
      </c>
      <c r="I76" s="90" t="s">
        <v>91</v>
      </c>
      <c r="J76" s="90" t="s">
        <v>92</v>
      </c>
      <c r="K76" s="90" t="s">
        <v>93</v>
      </c>
      <c r="L76" s="90" t="s">
        <v>94</v>
      </c>
      <c r="M76" s="90" t="s">
        <v>95</v>
      </c>
      <c r="N76" s="90" t="s">
        <v>96</v>
      </c>
      <c r="O76" s="90" t="s">
        <v>97</v>
      </c>
      <c r="P76" s="92" t="s">
        <v>98</v>
      </c>
    </row>
    <row r="77" spans="2:16" ht="24" customHeight="1" thickBot="1" thickTop="1">
      <c r="B77" s="5">
        <v>1</v>
      </c>
      <c r="C77" s="6">
        <v>2</v>
      </c>
      <c r="D77" s="96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3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 aca="true" t="shared" si="8" ref="D79:N79">D80+D85+D113+D114</f>
        <v>0</v>
      </c>
      <c r="E79" s="12">
        <f t="shared" si="8"/>
        <v>0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0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0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0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>
        <f t="shared" si="10"/>
        <v>0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35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36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94" t="s">
        <v>99</v>
      </c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 ht="15">
      <c r="B145" s="82" t="s">
        <v>2</v>
      </c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25.5" customHeight="1" thickBot="1">
      <c r="B147" s="3" t="s">
        <v>3</v>
      </c>
      <c r="C147" s="4" t="s">
        <v>4</v>
      </c>
      <c r="D147" s="95" t="s">
        <v>5</v>
      </c>
      <c r="E147" s="90" t="s">
        <v>6</v>
      </c>
      <c r="F147" s="90" t="s">
        <v>7</v>
      </c>
      <c r="G147" s="90" t="s">
        <v>8</v>
      </c>
      <c r="H147" s="90" t="s">
        <v>9</v>
      </c>
      <c r="I147" s="90" t="s">
        <v>10</v>
      </c>
      <c r="J147" s="90" t="s">
        <v>11</v>
      </c>
      <c r="K147" s="90" t="s">
        <v>12</v>
      </c>
      <c r="L147" s="90" t="s">
        <v>13</v>
      </c>
      <c r="M147" s="90" t="s">
        <v>14</v>
      </c>
      <c r="N147" s="90" t="s">
        <v>15</v>
      </c>
      <c r="O147" s="90" t="s">
        <v>16</v>
      </c>
      <c r="P147" s="92" t="s">
        <v>100</v>
      </c>
    </row>
    <row r="148" spans="2:16" ht="16.5" thickBot="1" thickTop="1">
      <c r="B148" s="5">
        <v>1</v>
      </c>
      <c r="C148" s="6">
        <v>2</v>
      </c>
      <c r="D148" s="96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3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171000</v>
      </c>
      <c r="J149" s="12">
        <f t="shared" si="17"/>
        <v>8482.11</v>
      </c>
      <c r="K149" s="12">
        <f t="shared" si="17"/>
        <v>0</v>
      </c>
      <c r="L149" s="12">
        <f t="shared" si="17"/>
        <v>722123.2200000001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901605.3300000001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171000</v>
      </c>
      <c r="J150" s="12">
        <f t="shared" si="18"/>
        <v>8482.11</v>
      </c>
      <c r="K150" s="12">
        <f t="shared" si="18"/>
        <v>0</v>
      </c>
      <c r="L150" s="12">
        <f t="shared" si="18"/>
        <v>722123.2200000001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901605.3300000001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>
        <v>171000</v>
      </c>
      <c r="J151" s="12"/>
      <c r="K151" s="12"/>
      <c r="L151" s="12"/>
      <c r="M151" s="12"/>
      <c r="N151" s="12"/>
      <c r="O151" s="12"/>
      <c r="P151" s="12">
        <f t="shared" si="19"/>
        <v>171000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8482.11</v>
      </c>
      <c r="K155" s="12">
        <f t="shared" si="21"/>
        <v>0</v>
      </c>
      <c r="L155" s="12">
        <f t="shared" si="21"/>
        <v>722123.2200000001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730605.3300000001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/>
      <c r="I157" s="12"/>
      <c r="J157" s="12">
        <f>8482.11</f>
        <v>8482.11</v>
      </c>
      <c r="K157" s="12"/>
      <c r="L157" s="12">
        <f>9090.42+713032.8</f>
        <v>722123.2200000001</v>
      </c>
      <c r="M157" s="12"/>
      <c r="N157" s="12"/>
      <c r="O157" s="12"/>
      <c r="P157" s="12">
        <f t="shared" si="19"/>
        <v>730605.3300000001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30" t="s">
        <v>101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80" t="s">
        <v>102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2:16" ht="15">
      <c r="B164" s="82" t="s">
        <v>2</v>
      </c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6.25" customHeight="1">
      <c r="B166" s="83"/>
      <c r="C166" s="84"/>
      <c r="D166" s="79" t="s">
        <v>103</v>
      </c>
      <c r="E166" s="79" t="s">
        <v>104</v>
      </c>
      <c r="F166" s="79" t="s">
        <v>105</v>
      </c>
      <c r="G166" s="79" t="s">
        <v>106</v>
      </c>
      <c r="H166" s="79" t="s">
        <v>107</v>
      </c>
      <c r="I166" s="79" t="s">
        <v>105</v>
      </c>
      <c r="J166" s="78" t="s">
        <v>108</v>
      </c>
      <c r="K166" s="78" t="s">
        <v>109</v>
      </c>
      <c r="L166" s="79" t="s">
        <v>105</v>
      </c>
      <c r="M166" s="78" t="s">
        <v>110</v>
      </c>
      <c r="N166" s="78" t="s">
        <v>111</v>
      </c>
      <c r="O166" s="79" t="s">
        <v>105</v>
      </c>
      <c r="P166" s="88"/>
    </row>
    <row r="167" spans="2:16" ht="20.25" customHeight="1">
      <c r="B167" s="85"/>
      <c r="C167" s="86"/>
      <c r="D167" s="69"/>
      <c r="E167" s="78"/>
      <c r="F167" s="79"/>
      <c r="G167" s="69"/>
      <c r="H167" s="78"/>
      <c r="I167" s="79"/>
      <c r="J167" s="69"/>
      <c r="K167" s="78"/>
      <c r="L167" s="79"/>
      <c r="M167" s="69"/>
      <c r="N167" s="78"/>
      <c r="O167" s="79"/>
      <c r="P167" s="89"/>
    </row>
    <row r="168" spans="2:16" ht="15">
      <c r="B168" s="34" t="s">
        <v>112</v>
      </c>
      <c r="C168" s="35">
        <v>268.54</v>
      </c>
      <c r="D168" s="36"/>
      <c r="E168" s="37"/>
      <c r="F168" s="38"/>
      <c r="G168" s="39"/>
      <c r="H168" s="37"/>
      <c r="I168" s="38"/>
      <c r="J168" s="39"/>
      <c r="K168" s="37"/>
      <c r="L168" s="38"/>
      <c r="M168" s="39"/>
      <c r="N168" s="37"/>
      <c r="O168" s="40"/>
      <c r="P168" s="41"/>
    </row>
    <row r="169" spans="2:16" ht="15">
      <c r="B169" s="42"/>
      <c r="C169" s="43"/>
      <c r="D169" s="44"/>
      <c r="E169" s="37"/>
      <c r="F169" s="38"/>
      <c r="G169" s="45"/>
      <c r="H169" s="37"/>
      <c r="I169" s="38"/>
      <c r="J169" s="45"/>
      <c r="K169" s="37"/>
      <c r="L169" s="38"/>
      <c r="M169" s="45"/>
      <c r="N169" s="37"/>
      <c r="O169" s="40"/>
      <c r="P169" s="41"/>
    </row>
    <row r="170" spans="2:16" ht="15">
      <c r="B170" s="42"/>
      <c r="C170" s="43"/>
      <c r="D170" s="44"/>
      <c r="E170" s="37"/>
      <c r="F170" s="38"/>
      <c r="G170" s="45"/>
      <c r="H170" s="37"/>
      <c r="I170" s="38"/>
      <c r="J170" s="45"/>
      <c r="K170" s="37"/>
      <c r="L170" s="38"/>
      <c r="M170" s="45"/>
      <c r="N170" s="37"/>
      <c r="O170" s="40"/>
      <c r="P170" s="41"/>
    </row>
    <row r="171" spans="2:16" ht="15">
      <c r="B171" s="42"/>
      <c r="C171" s="46"/>
      <c r="D171" s="47"/>
      <c r="E171" s="48"/>
      <c r="F171" s="49"/>
      <c r="G171" s="50"/>
      <c r="H171" s="48"/>
      <c r="I171" s="49"/>
      <c r="J171" s="50"/>
      <c r="K171" s="48"/>
      <c r="L171" s="49"/>
      <c r="M171" s="50"/>
      <c r="N171" s="48"/>
      <c r="O171" s="51"/>
      <c r="P171" s="52"/>
    </row>
    <row r="172" spans="2:16" ht="15">
      <c r="B172" s="53"/>
      <c r="C172" s="46"/>
      <c r="D172" s="54"/>
      <c r="E172" s="55"/>
      <c r="F172" s="35"/>
      <c r="G172" s="54"/>
      <c r="H172" s="55"/>
      <c r="I172" s="35"/>
      <c r="J172" s="54"/>
      <c r="K172" s="55"/>
      <c r="L172" s="35"/>
      <c r="M172" s="54"/>
      <c r="N172" s="55"/>
      <c r="O172" s="56"/>
      <c r="P172" s="43"/>
    </row>
    <row r="173" spans="5:15" ht="12.75">
      <c r="E173" s="57" t="s">
        <v>113</v>
      </c>
      <c r="F173" s="58">
        <f>C168+D168+D169+D170+D171+D172-E168-E169-E170-E171-E172</f>
        <v>268.54</v>
      </c>
      <c r="H173" s="57" t="s">
        <v>114</v>
      </c>
      <c r="I173" s="58">
        <f>F173+G168+G169+G170+G171+G172-H168-H169-H170-H171-H172</f>
        <v>268.54</v>
      </c>
      <c r="K173" s="57" t="s">
        <v>115</v>
      </c>
      <c r="L173" s="58">
        <f>I173+J168+J169+J170+J171+J172-K168-K169-K170-K171-K172</f>
        <v>268.54</v>
      </c>
      <c r="N173" s="57" t="s">
        <v>116</v>
      </c>
      <c r="O173" s="58">
        <f>L173+M168+M169+M170+M171+M172-N168-N169-N170-N171-N172</f>
        <v>268.54</v>
      </c>
    </row>
    <row r="174" spans="4:15" ht="18.75" customHeight="1">
      <c r="D174" s="78" t="s">
        <v>117</v>
      </c>
      <c r="E174" s="78" t="s">
        <v>118</v>
      </c>
      <c r="F174" s="79" t="s">
        <v>105</v>
      </c>
      <c r="G174" s="78" t="s">
        <v>119</v>
      </c>
      <c r="H174" s="78" t="s">
        <v>120</v>
      </c>
      <c r="I174" s="79" t="s">
        <v>105</v>
      </c>
      <c r="J174" s="78" t="s">
        <v>121</v>
      </c>
      <c r="K174" s="78" t="s">
        <v>122</v>
      </c>
      <c r="L174" s="79" t="s">
        <v>105</v>
      </c>
      <c r="M174" s="78" t="s">
        <v>123</v>
      </c>
      <c r="N174" s="78" t="s">
        <v>124</v>
      </c>
      <c r="O174" s="79" t="s">
        <v>105</v>
      </c>
    </row>
    <row r="175" spans="4:15" ht="27" customHeight="1">
      <c r="D175" s="78"/>
      <c r="E175" s="78"/>
      <c r="F175" s="79"/>
      <c r="G175" s="78"/>
      <c r="H175" s="78"/>
      <c r="I175" s="79"/>
      <c r="J175" s="78"/>
      <c r="K175" s="78"/>
      <c r="L175" s="79"/>
      <c r="M175" s="78"/>
      <c r="N175" s="78"/>
      <c r="O175" s="79"/>
    </row>
    <row r="176" spans="4:15" ht="15">
      <c r="D176" s="56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</row>
    <row r="177" spans="4:15" ht="15">
      <c r="D177" s="56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</row>
    <row r="178" spans="4:15" ht="15">
      <c r="D178" s="56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</row>
    <row r="179" spans="4:15" ht="15">
      <c r="D179" s="59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</row>
    <row r="180" spans="4:15" ht="15"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</row>
    <row r="181" spans="5:15" ht="12.75">
      <c r="E181" s="57" t="s">
        <v>125</v>
      </c>
      <c r="F181" s="58">
        <f>O173+D176+D177+D178+D179+D180-E176-E177-E178-E179-E180</f>
        <v>268.54</v>
      </c>
      <c r="H181" s="57" t="s">
        <v>126</v>
      </c>
      <c r="I181" s="58">
        <f>F181+G176+G177+G178+G179+G180-H176-H177-H178-H179-H180</f>
        <v>268.54</v>
      </c>
      <c r="K181" s="57" t="s">
        <v>127</v>
      </c>
      <c r="L181" s="58">
        <f>I181+J176+J177+J178+J179+J180-K176-K177-K178-K179-K180</f>
        <v>268.54</v>
      </c>
      <c r="N181" s="57" t="s">
        <v>128</v>
      </c>
      <c r="O181" s="58">
        <f>L181+M176+M177+M178+M179+M180-N176-N177-N178-N179-N180</f>
        <v>268.54</v>
      </c>
    </row>
    <row r="182" spans="4:15" ht="21.75" customHeight="1">
      <c r="D182" s="78" t="s">
        <v>129</v>
      </c>
      <c r="E182" s="78" t="s">
        <v>130</v>
      </c>
      <c r="F182" s="79" t="s">
        <v>105</v>
      </c>
      <c r="G182" s="78" t="s">
        <v>131</v>
      </c>
      <c r="H182" s="78" t="s">
        <v>132</v>
      </c>
      <c r="I182" s="79" t="s">
        <v>105</v>
      </c>
      <c r="J182" s="78" t="s">
        <v>133</v>
      </c>
      <c r="K182" s="78" t="s">
        <v>134</v>
      </c>
      <c r="L182" s="79" t="s">
        <v>105</v>
      </c>
      <c r="M182" s="78" t="s">
        <v>135</v>
      </c>
      <c r="N182" s="78" t="s">
        <v>136</v>
      </c>
      <c r="O182" s="79" t="s">
        <v>105</v>
      </c>
    </row>
    <row r="183" spans="4:15" ht="23.25" customHeight="1">
      <c r="D183" s="78"/>
      <c r="E183" s="78"/>
      <c r="F183" s="79"/>
      <c r="G183" s="78"/>
      <c r="H183" s="78"/>
      <c r="I183" s="79"/>
      <c r="J183" s="78"/>
      <c r="K183" s="78"/>
      <c r="L183" s="79"/>
      <c r="M183" s="78"/>
      <c r="N183" s="78"/>
      <c r="O183" s="79"/>
    </row>
    <row r="184" spans="4:15" ht="15">
      <c r="D184" s="33"/>
      <c r="E184" s="33"/>
      <c r="F184" s="32"/>
      <c r="G184" s="33"/>
      <c r="H184" s="33"/>
      <c r="I184" s="32"/>
      <c r="J184" s="33"/>
      <c r="K184" s="33"/>
      <c r="L184" s="32"/>
      <c r="M184" s="33"/>
      <c r="N184" s="33"/>
      <c r="O184" s="32"/>
    </row>
    <row r="185" spans="4:15" ht="15">
      <c r="D185" s="33"/>
      <c r="E185" s="33"/>
      <c r="F185" s="32"/>
      <c r="G185" s="33"/>
      <c r="H185" s="33"/>
      <c r="I185" s="32"/>
      <c r="J185" s="33"/>
      <c r="K185" s="33"/>
      <c r="L185" s="32"/>
      <c r="M185" s="33"/>
      <c r="N185" s="33"/>
      <c r="O185" s="32"/>
    </row>
    <row r="186" spans="4:15" ht="15">
      <c r="D186" s="56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</row>
    <row r="187" spans="4:15" ht="15">
      <c r="D187" s="59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</row>
    <row r="188" spans="4:15" ht="15"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</row>
    <row r="189" spans="5:15" ht="12.75">
      <c r="E189" s="57" t="s">
        <v>137</v>
      </c>
      <c r="F189" s="58">
        <f>O181+D184+D185+D186+D187+D188-E184-E185-E186-E187-E188</f>
        <v>268.54</v>
      </c>
      <c r="H189" s="57" t="s">
        <v>138</v>
      </c>
      <c r="I189" s="58">
        <f>F189+G184+G185+G186+G187+G188-H184-H185-H186-H187-H188</f>
        <v>268.54</v>
      </c>
      <c r="K189" s="57" t="s">
        <v>139</v>
      </c>
      <c r="L189" s="58">
        <f>I189+J184+J185+J186+J187+J188-K184-K185-K186-K187-K188</f>
        <v>268.54</v>
      </c>
      <c r="N189" s="57" t="s">
        <v>140</v>
      </c>
      <c r="O189" s="58">
        <f>L189+M184+M185+M186+M187+M188-N184-N185-N186-N187-N188</f>
        <v>268.54</v>
      </c>
    </row>
    <row r="190" spans="2:16" ht="15">
      <c r="B190" s="80" t="s">
        <v>141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2:16" ht="15">
      <c r="B191" s="82" t="s">
        <v>2</v>
      </c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 customHeight="1">
      <c r="B193" s="83" t="s">
        <v>142</v>
      </c>
      <c r="C193" s="84"/>
      <c r="D193" s="78" t="s">
        <v>143</v>
      </c>
      <c r="E193" s="69" t="s">
        <v>144</v>
      </c>
      <c r="F193" s="71" t="s">
        <v>145</v>
      </c>
      <c r="G193" s="71" t="s">
        <v>146</v>
      </c>
      <c r="H193" s="71" t="s">
        <v>147</v>
      </c>
      <c r="I193" s="71" t="s">
        <v>148</v>
      </c>
      <c r="J193" s="71" t="s">
        <v>149</v>
      </c>
      <c r="K193" s="71" t="s">
        <v>150</v>
      </c>
      <c r="L193" s="71" t="s">
        <v>151</v>
      </c>
      <c r="M193" s="69" t="s">
        <v>152</v>
      </c>
      <c r="N193" s="69" t="s">
        <v>153</v>
      </c>
      <c r="O193" s="71" t="s">
        <v>154</v>
      </c>
      <c r="P193" s="72" t="s">
        <v>155</v>
      </c>
    </row>
    <row r="194" spans="2:16" ht="24" customHeight="1">
      <c r="B194" s="85"/>
      <c r="C194" s="86"/>
      <c r="D194" s="78"/>
      <c r="E194" s="87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3"/>
    </row>
    <row r="195" spans="2:16" ht="15">
      <c r="B195" s="74" t="s">
        <v>156</v>
      </c>
      <c r="C195" s="75"/>
      <c r="D195" s="60"/>
      <c r="E195" s="61">
        <v>4751.98</v>
      </c>
      <c r="F195" s="60"/>
      <c r="G195" s="60"/>
      <c r="H195" s="60">
        <v>3710</v>
      </c>
      <c r="I195" s="60"/>
      <c r="J195" s="60"/>
      <c r="K195" s="60"/>
      <c r="L195" s="60"/>
      <c r="M195" s="60"/>
      <c r="N195" s="60"/>
      <c r="O195" s="60"/>
      <c r="P195" s="60">
        <f>D195+E195+F195+G195+H195+I195+J195+K195+L195+M195+N195+O195</f>
        <v>8461.98</v>
      </c>
    </row>
    <row r="196" spans="2:16" ht="15">
      <c r="B196" s="67" t="s">
        <v>157</v>
      </c>
      <c r="C196" s="68"/>
      <c r="D196" s="58"/>
      <c r="E196" s="58">
        <v>1360</v>
      </c>
      <c r="F196" s="58">
        <v>950</v>
      </c>
      <c r="G196" s="58"/>
      <c r="H196" s="58"/>
      <c r="I196" s="58"/>
      <c r="J196" s="58"/>
      <c r="K196" s="58"/>
      <c r="L196" s="58">
        <v>9164</v>
      </c>
      <c r="M196" s="58"/>
      <c r="N196" s="58"/>
      <c r="O196" s="58"/>
      <c r="P196" s="60">
        <f aca="true" t="shared" si="23" ref="P196:P217">D196+E196+F196+G196+H196+I196+J196+K196+L196+M196+N196+O196</f>
        <v>11474</v>
      </c>
    </row>
    <row r="197" spans="2:16" ht="15">
      <c r="B197" s="76" t="s">
        <v>158</v>
      </c>
      <c r="C197" s="77"/>
      <c r="D197" s="62"/>
      <c r="E197" s="58">
        <v>7725</v>
      </c>
      <c r="F197" s="58">
        <v>37100</v>
      </c>
      <c r="G197" s="58">
        <v>8500</v>
      </c>
      <c r="H197" s="58">
        <v>4800</v>
      </c>
      <c r="I197" s="58"/>
      <c r="J197" s="58"/>
      <c r="K197" s="58"/>
      <c r="L197" s="58">
        <v>22000</v>
      </c>
      <c r="M197" s="58"/>
      <c r="N197" s="58"/>
      <c r="O197" s="58"/>
      <c r="P197" s="60">
        <f t="shared" si="23"/>
        <v>80125</v>
      </c>
    </row>
    <row r="198" spans="2:16" ht="15">
      <c r="B198" s="67" t="s">
        <v>159</v>
      </c>
      <c r="C198" s="68"/>
      <c r="D198" s="58"/>
      <c r="E198" s="60">
        <v>23842.03</v>
      </c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>
        <f t="shared" si="23"/>
        <v>23842.03</v>
      </c>
    </row>
    <row r="199" spans="2:16" ht="15">
      <c r="B199" s="67" t="s">
        <v>160</v>
      </c>
      <c r="C199" s="68"/>
      <c r="D199" s="58"/>
      <c r="E199" s="60">
        <v>1157</v>
      </c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>
        <f t="shared" si="23"/>
        <v>1157</v>
      </c>
    </row>
    <row r="200" spans="2:16" ht="15">
      <c r="B200" s="67" t="s">
        <v>161</v>
      </c>
      <c r="C200" s="68"/>
      <c r="D200" s="58"/>
      <c r="E200" s="60">
        <v>340</v>
      </c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>
        <f t="shared" si="23"/>
        <v>340</v>
      </c>
    </row>
    <row r="201" spans="2:16" ht="15">
      <c r="B201" s="67" t="s">
        <v>162</v>
      </c>
      <c r="C201" s="68"/>
      <c r="D201" s="58"/>
      <c r="E201" s="60"/>
      <c r="F201" s="60"/>
      <c r="G201" s="60">
        <v>8100</v>
      </c>
      <c r="H201" s="60"/>
      <c r="I201" s="60"/>
      <c r="J201" s="60"/>
      <c r="K201" s="60"/>
      <c r="L201" s="60">
        <v>6000</v>
      </c>
      <c r="M201" s="60"/>
      <c r="N201" s="60"/>
      <c r="O201" s="60"/>
      <c r="P201" s="60">
        <f t="shared" si="23"/>
        <v>14100</v>
      </c>
    </row>
    <row r="202" spans="2:16" ht="15">
      <c r="B202" s="67" t="s">
        <v>163</v>
      </c>
      <c r="C202" s="68"/>
      <c r="D202" s="58"/>
      <c r="E202" s="60"/>
      <c r="F202" s="60"/>
      <c r="G202" s="60"/>
      <c r="H202" s="60">
        <v>23668.05</v>
      </c>
      <c r="I202" s="60"/>
      <c r="J202" s="60"/>
      <c r="K202" s="60"/>
      <c r="L202" s="60"/>
      <c r="M202" s="60"/>
      <c r="N202" s="60"/>
      <c r="O202" s="60"/>
      <c r="P202" s="60">
        <f t="shared" si="23"/>
        <v>23668.05</v>
      </c>
    </row>
    <row r="203" spans="2:16" ht="15">
      <c r="B203" s="67" t="s">
        <v>164</v>
      </c>
      <c r="C203" s="68"/>
      <c r="D203" s="58"/>
      <c r="E203" s="60"/>
      <c r="F203" s="60"/>
      <c r="G203" s="60"/>
      <c r="H203" s="60"/>
      <c r="I203" s="60"/>
      <c r="J203" s="60"/>
      <c r="K203" s="60">
        <v>5900</v>
      </c>
      <c r="L203" s="60"/>
      <c r="M203" s="60"/>
      <c r="N203" s="60"/>
      <c r="O203" s="60"/>
      <c r="P203" s="60">
        <f t="shared" si="23"/>
        <v>5900</v>
      </c>
    </row>
    <row r="204" spans="2:16" ht="15">
      <c r="B204" s="67" t="s">
        <v>165</v>
      </c>
      <c r="C204" s="68"/>
      <c r="D204" s="58"/>
      <c r="E204" s="60"/>
      <c r="F204" s="60"/>
      <c r="G204" s="60"/>
      <c r="H204" s="60"/>
      <c r="I204" s="60"/>
      <c r="J204" s="60"/>
      <c r="K204" s="60">
        <v>2000</v>
      </c>
      <c r="L204" s="60"/>
      <c r="M204" s="60"/>
      <c r="N204" s="60"/>
      <c r="O204" s="60"/>
      <c r="P204" s="60">
        <f t="shared" si="23"/>
        <v>2000</v>
      </c>
    </row>
    <row r="205" spans="2:16" ht="15">
      <c r="B205" s="67"/>
      <c r="C205" s="68"/>
      <c r="D205" s="58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>
        <f t="shared" si="23"/>
        <v>0</v>
      </c>
    </row>
    <row r="206" spans="2:16" ht="15">
      <c r="B206" s="66"/>
      <c r="C206" s="64"/>
      <c r="D206" s="58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>
        <f t="shared" si="23"/>
        <v>0</v>
      </c>
    </row>
    <row r="207" spans="2:16" ht="15">
      <c r="B207" s="66"/>
      <c r="C207" s="64"/>
      <c r="D207" s="58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>
        <f t="shared" si="23"/>
        <v>0</v>
      </c>
    </row>
    <row r="208" spans="2:16" ht="15">
      <c r="B208" s="66"/>
      <c r="C208" s="64"/>
      <c r="D208" s="58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>
        <f t="shared" si="23"/>
        <v>0</v>
      </c>
    </row>
    <row r="209" spans="2:16" ht="15">
      <c r="B209" s="66"/>
      <c r="C209" s="64"/>
      <c r="D209" s="58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>
        <f t="shared" si="23"/>
        <v>0</v>
      </c>
    </row>
    <row r="210" spans="2:16" ht="15">
      <c r="B210" s="66"/>
      <c r="C210" s="64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60">
        <f t="shared" si="23"/>
        <v>0</v>
      </c>
    </row>
    <row r="211" spans="2:16" ht="15">
      <c r="B211" s="66"/>
      <c r="C211" s="64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60">
        <f t="shared" si="23"/>
        <v>0</v>
      </c>
    </row>
    <row r="212" spans="2:16" ht="15">
      <c r="B212" s="63"/>
      <c r="C212" s="64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60">
        <f t="shared" si="23"/>
        <v>0</v>
      </c>
    </row>
    <row r="213" spans="2:16" ht="15">
      <c r="B213" s="63"/>
      <c r="C213" s="64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60">
        <f t="shared" si="23"/>
        <v>0</v>
      </c>
    </row>
    <row r="214" spans="2:16" ht="15">
      <c r="B214" s="63"/>
      <c r="C214" s="64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60">
        <f t="shared" si="23"/>
        <v>0</v>
      </c>
    </row>
    <row r="215" spans="2:16" ht="15">
      <c r="B215" s="63"/>
      <c r="C215" s="64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60">
        <f t="shared" si="23"/>
        <v>0</v>
      </c>
    </row>
    <row r="216" spans="2:16" ht="15">
      <c r="B216" s="63"/>
      <c r="C216" s="64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60">
        <f t="shared" si="23"/>
        <v>0</v>
      </c>
    </row>
    <row r="217" spans="2:16" ht="15">
      <c r="B217" s="63"/>
      <c r="C217" s="64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60">
        <f t="shared" si="23"/>
        <v>0</v>
      </c>
    </row>
    <row r="218" spans="4:16" ht="12.75">
      <c r="D218" s="58">
        <f>SUM(D195:D216)</f>
        <v>0</v>
      </c>
      <c r="E218" s="58">
        <f aca="true" t="shared" si="24" ref="E218:J218">SUM(E195:E216)</f>
        <v>39176.009999999995</v>
      </c>
      <c r="F218" s="58">
        <f t="shared" si="24"/>
        <v>38050</v>
      </c>
      <c r="G218" s="58">
        <f t="shared" si="24"/>
        <v>16600</v>
      </c>
      <c r="H218" s="58">
        <f t="shared" si="24"/>
        <v>32178.05</v>
      </c>
      <c r="I218" s="58">
        <f t="shared" si="24"/>
        <v>0</v>
      </c>
      <c r="J218" s="58">
        <f t="shared" si="24"/>
        <v>0</v>
      </c>
      <c r="K218" s="58">
        <f aca="true" t="shared" si="25" ref="K218:P218">SUM(K195:K217)</f>
        <v>7900</v>
      </c>
      <c r="L218" s="58">
        <f t="shared" si="25"/>
        <v>37164</v>
      </c>
      <c r="M218" s="58">
        <f t="shared" si="25"/>
        <v>0</v>
      </c>
      <c r="N218" s="58">
        <f t="shared" si="25"/>
        <v>0</v>
      </c>
      <c r="O218" s="58">
        <f t="shared" si="25"/>
        <v>0</v>
      </c>
      <c r="P218" s="58">
        <f t="shared" si="25"/>
        <v>171068.06</v>
      </c>
    </row>
    <row r="219" spans="2:16" ht="1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</row>
  </sheetData>
  <sheetProtection/>
  <mergeCells count="127">
    <mergeCell ref="I5:I6"/>
    <mergeCell ref="J5:J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K5:K6"/>
    <mergeCell ref="L5:L6"/>
    <mergeCell ref="M5:M6"/>
    <mergeCell ref="N5:N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M76:M77"/>
    <mergeCell ref="N76:N77"/>
    <mergeCell ref="O76:O77"/>
    <mergeCell ref="P76:P77"/>
    <mergeCell ref="J147:J148"/>
    <mergeCell ref="K147:K148"/>
    <mergeCell ref="K76:K77"/>
    <mergeCell ref="L76:L77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L147:L148"/>
    <mergeCell ref="M147:M148"/>
    <mergeCell ref="N147:N148"/>
    <mergeCell ref="O147:O148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O166:O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I174:I175"/>
    <mergeCell ref="J174:J175"/>
    <mergeCell ref="K174:K175"/>
    <mergeCell ref="L174:L175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B191:P191"/>
    <mergeCell ref="B193:C194"/>
    <mergeCell ref="D193:D194"/>
    <mergeCell ref="E193:E194"/>
    <mergeCell ref="F193:F194"/>
    <mergeCell ref="G193:G194"/>
    <mergeCell ref="M182:M183"/>
    <mergeCell ref="N182:N183"/>
    <mergeCell ref="O182:O183"/>
    <mergeCell ref="B190:P190"/>
    <mergeCell ref="B196:C196"/>
    <mergeCell ref="B197:C197"/>
    <mergeCell ref="H193:H194"/>
    <mergeCell ref="I193:I194"/>
    <mergeCell ref="N193:N194"/>
    <mergeCell ref="O193:O194"/>
    <mergeCell ref="P193:P194"/>
    <mergeCell ref="B195:C195"/>
    <mergeCell ref="J193:J194"/>
    <mergeCell ref="K193:K194"/>
    <mergeCell ref="L193:L194"/>
    <mergeCell ref="M193:M194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1</cp:lastModifiedBy>
  <dcterms:created xsi:type="dcterms:W3CDTF">2021-11-15T10:04:50Z</dcterms:created>
  <dcterms:modified xsi:type="dcterms:W3CDTF">2021-11-15T12:30:03Z</dcterms:modified>
  <cp:category/>
  <cp:version/>
  <cp:contentType/>
  <cp:contentStatus/>
</cp:coreProperties>
</file>