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"/>
  </bookViews>
  <sheets>
    <sheet name="Галина Василівна (8)" sheetId="1" r:id="rId1"/>
    <sheet name="Галина Василівна (7)" sheetId="2" r:id="rId2"/>
    <sheet name="Галина Василівна (6)" sheetId="3" r:id="rId3"/>
    <sheet name="Галина Василівна (5)" sheetId="4" r:id="rId4"/>
    <sheet name="Галина Василівна (4)" sheetId="5" r:id="rId5"/>
    <sheet name="Галина Василівна (3)" sheetId="6" r:id="rId6"/>
    <sheet name="Галина Василівна (2)" sheetId="7" r:id="rId7"/>
    <sheet name="Галина Василівна 9 2010" sheetId="8" r:id="rId8"/>
    <sheet name="Галина Василівна" sheetId="9" r:id="rId9"/>
    <sheet name="Лист1" sheetId="10" r:id="rId10"/>
    <sheet name="Лист2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<sst xmlns="http://schemas.openxmlformats.org/spreadsheetml/2006/main" count="711" uniqueCount="87">
  <si>
    <t>Звіт про виконання норм харчування в ДНЗ №74 санаторного типу за 9-ть місяців 2010 року</t>
  </si>
  <si>
    <t xml:space="preserve">Проведено дітоднів: </t>
  </si>
  <si>
    <t xml:space="preserve">Ясла:           </t>
  </si>
  <si>
    <t xml:space="preserve">Сад:             </t>
  </si>
  <si>
    <t xml:space="preserve">Комбінат:           </t>
  </si>
  <si>
    <t>№</t>
  </si>
  <si>
    <t>Найменування продуктів</t>
  </si>
  <si>
    <t>Фактично отримано (в кг.)</t>
  </si>
  <si>
    <t>Потрібно по нормі (в кг.)</t>
  </si>
  <si>
    <t>Ясла</t>
  </si>
  <si>
    <t>Сад</t>
  </si>
  <si>
    <t>Чорнобильці</t>
  </si>
  <si>
    <t>На всіх дітей (в кг.)</t>
  </si>
  <si>
    <t>Передано</t>
  </si>
  <si>
    <t>Недодано</t>
  </si>
  <si>
    <t>% виконання</t>
  </si>
  <si>
    <t>на 1 дитину (в гр.)</t>
  </si>
  <si>
    <t>на всіх дітей (в кг.)</t>
  </si>
  <si>
    <t>Н</t>
  </si>
  <si>
    <t>Ф</t>
  </si>
  <si>
    <t>Хліб житній</t>
  </si>
  <si>
    <t>Хліб пшенич</t>
  </si>
  <si>
    <t>Борошно пш</t>
  </si>
  <si>
    <t>Крохмаль</t>
  </si>
  <si>
    <t>Крупи, бобові,макаронні вироби</t>
  </si>
  <si>
    <t>Картопля</t>
  </si>
  <si>
    <t>Овочі свіжі</t>
  </si>
  <si>
    <t>Фрукти свіжі</t>
  </si>
  <si>
    <t>Соки</t>
  </si>
  <si>
    <t>Фрукти сухі</t>
  </si>
  <si>
    <t>Цукор</t>
  </si>
  <si>
    <t>Кондитер вир</t>
  </si>
  <si>
    <t>Мясо, мясопр</t>
  </si>
  <si>
    <t>Риба, рибпрод</t>
  </si>
  <si>
    <t>Молоко, к/м.</t>
  </si>
  <si>
    <t>Сир</t>
  </si>
  <si>
    <t>Сметана</t>
  </si>
  <si>
    <t>Сир твердий</t>
  </si>
  <si>
    <t>Масло вершк</t>
  </si>
  <si>
    <t>Олія</t>
  </si>
  <si>
    <t>Сало</t>
  </si>
  <si>
    <t>Яйця (шт)</t>
  </si>
  <si>
    <t>Кава злакова, какао</t>
  </si>
  <si>
    <t>Чай</t>
  </si>
  <si>
    <t>Директор       ДНЗ №74</t>
  </si>
  <si>
    <t>Ст.м/с</t>
  </si>
  <si>
    <t xml:space="preserve">Головний бухгалтер </t>
  </si>
  <si>
    <t>( Прокопенко В.В.)</t>
  </si>
  <si>
    <t>( Арсенюк Г.В.)</t>
  </si>
  <si>
    <t>( Покалюк  В.В.)</t>
  </si>
  <si>
    <t xml:space="preserve">Ясла:       6971    </t>
  </si>
  <si>
    <t xml:space="preserve">Сад: 18557            </t>
  </si>
  <si>
    <t xml:space="preserve">Комбінат:      25528     </t>
  </si>
  <si>
    <t>-</t>
  </si>
  <si>
    <t>Яйця (Шт)</t>
  </si>
  <si>
    <t>Кава злакова</t>
  </si>
  <si>
    <t>Какао</t>
  </si>
  <si>
    <t>Сіль</t>
  </si>
  <si>
    <t>Ваніль</t>
  </si>
  <si>
    <t>Мед</t>
  </si>
  <si>
    <t>Панірувальні сухарі</t>
  </si>
  <si>
    <t>Томатна паста</t>
  </si>
  <si>
    <t xml:space="preserve">Лимонна кислота </t>
  </si>
  <si>
    <t xml:space="preserve">Лавровий лист </t>
  </si>
  <si>
    <t>Звіт про виконання норм харчування в ДНЗ №74 санаторного типу за 11-ть місяців 2010 року</t>
  </si>
  <si>
    <t>Крупи, бобові, Макаронні вироби</t>
  </si>
  <si>
    <t>Дріжджі</t>
  </si>
  <si>
    <t xml:space="preserve">Цукор </t>
  </si>
  <si>
    <t xml:space="preserve">Олія </t>
  </si>
  <si>
    <t xml:space="preserve">Сир </t>
  </si>
  <si>
    <t>Фактично отримано (в кг)</t>
  </si>
  <si>
    <t>Звіт про виконання норм харчування в ДНЗ №74 санаторного типу за  2010 рік</t>
  </si>
  <si>
    <t>Звіт про виконання норм харчування в ДНЗ №74 санаторного типу за 1-й квартал 2011 року</t>
  </si>
  <si>
    <t>Звіт про виконання норм харчування в ДНЗ №74 санаторного типу за січень - травень  2011 року</t>
  </si>
  <si>
    <t>Звіт про виконання норм харчування в ДНЗ №74 санаторного типу за січень - червень  2011 року</t>
  </si>
  <si>
    <t>Звіт про виконання норм харчування в ДНЗ №74 санаторного типу за січень - вересень  2011 року</t>
  </si>
  <si>
    <t>Н.П.Соколова</t>
  </si>
  <si>
    <t>Ст.м/с ДНЗ 74</t>
  </si>
  <si>
    <t>Бухгалтер ЦБ № 1</t>
  </si>
  <si>
    <t>Звіт про виконання норм харчування в ДНЗ №74 санаторного типу за  І квартал  2014 року</t>
  </si>
  <si>
    <t xml:space="preserve">Бухгалтер </t>
  </si>
  <si>
    <t>(Н.П.Соколова)</t>
  </si>
  <si>
    <t>Всього</t>
  </si>
  <si>
    <t>( Г.В.Арсенюк)</t>
  </si>
  <si>
    <t>Завідувач  ДНЗ №74</t>
  </si>
  <si>
    <t>В.В.Прокопенко</t>
  </si>
  <si>
    <t>Звіт ДНЗ № 74  про виконання норм харчування за 12 місяців 2020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</si>
</sst>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0.00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\ mmmm\,\ yyyy"/>
    <numFmt numFmtId="193" formatCode="d\-mmm\-yyyy"/>
    <numFmt numFmtId="194" formatCode="[$-FC19]d\ mmmm\ yyyy\ &quot;г.&quot;"/>
    <numFmt numFmtId="195" formatCode="[$-FC19]dd\ mmmm\ yyyy\ \г\.;@"/>
    <numFmt numFmtId="196" formatCode="#,##0.00\ &quot;грн.&quot;"/>
    <numFmt numFmtId="197" formatCode="0.00000000"/>
    <numFmt numFmtId="198" formatCode="0.000000000"/>
    <numFmt numFmtId="199" formatCode="0.0000000000"/>
    <numFmt numFmtId="200" formatCode="[$-422]d\ mmmm\ yyyy&quot; р.&quot;"/>
    <numFmt numFmtId="201" formatCode="dd\.mm\.yy;@"/>
    <numFmt numFmtId="202" formatCode="dd\.mm\.yyyy;@"/>
    <numFmt numFmtId="203" formatCode="[$-FC22]d\ mmmm\ yyyy&quot; р.&quot;;@"/>
    <numFmt numFmtId="204" formatCode="0.00000000000"/>
    <numFmt numFmtId="205" formatCode="[$-F800]dddd\,\ mmmm\ dd\,\ yyyy"/>
    <numFmt numFmtId="206" formatCode="_-* #,##0.0\ _г_р_н_._-;\-* #,##0.0\ _г_р_н_._-;_-* &quot;-&quot;??\ _г_р_н_._-;_-@_-"/>
    <numFmt numFmtId="207" formatCode="_-* #,##0\ _г_р_н_._-;\-* #,##0\ _г_р_н_._-;_-* &quot;-&quot;??\ _г_р_н_._-;_-@_-"/>
    <numFmt numFmtId="208" formatCode="_-* #,##0.000\ _г_р_н_._-;\-* #,##0.000\ _г_р_н_._-;_-* &quot;-&quot;??\ _г_р_н_._-;_-@_-"/>
    <numFmt numFmtId="209" formatCode="_-* #,##0.0000\ _г_р_н_._-;\-* #,##0.0000\ _г_р_н_._-;_-* &quot;-&quot;??\ _г_р_н_._-;_-@_-"/>
    <numFmt numFmtId="210" formatCode="_-* #,##0.00000\ _г_р_н_._-;\-* #,##0.00000\ _г_р_н_._-;_-* &quot;-&quot;??\ _г_р_н_._-;_-@_-"/>
    <numFmt numFmtId="211" formatCode="_-* #,##0.000000\ _г_р_н_._-;\-* #,##0.000000\ _г_р_н_._-;_-* &quot;-&quot;??\ _г_р_н_._-;_-@_-"/>
    <numFmt numFmtId="212" formatCode="0.0000%"/>
    <numFmt numFmtId="213" formatCode="mmm/yyyy"/>
    <numFmt numFmtId="214" formatCode="#,##0.00&quot;р.&quot;"/>
    <numFmt numFmtId="215" formatCode="dd/mm/yy;@"/>
    <numFmt numFmtId="216" formatCode="#,##0.00_р_."/>
    <numFmt numFmtId="217" formatCode="[$-419]d\ mmm\ yy;@"/>
  </numFmts>
  <fonts count="9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2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1" fillId="0" borderId="1" xfId="18" applyBorder="1" applyAlignment="1">
      <alignment horizontal="left"/>
      <protection/>
    </xf>
    <xf numFmtId="0" fontId="1" fillId="0" borderId="1" xfId="18" applyBorder="1" applyAlignment="1">
      <alignment horizontal="center"/>
      <protection/>
    </xf>
    <xf numFmtId="0" fontId="1" fillId="0" borderId="0" xfId="18" applyBorder="1" applyAlignment="1">
      <alignment horizontal="center"/>
      <protection/>
    </xf>
    <xf numFmtId="0" fontId="1" fillId="0" borderId="2" xfId="18" applyBorder="1" applyAlignment="1">
      <alignment horizontal="center" vertical="center" wrapText="1"/>
      <protection/>
    </xf>
    <xf numFmtId="0" fontId="1" fillId="0" borderId="0" xfId="18" applyAlignment="1">
      <alignment horizontal="center" vertical="center" wrapText="1"/>
      <protection/>
    </xf>
    <xf numFmtId="0" fontId="1" fillId="0" borderId="2" xfId="18" applyBorder="1">
      <alignment/>
      <protection/>
    </xf>
    <xf numFmtId="0" fontId="3" fillId="0" borderId="2" xfId="18" applyFont="1" applyBorder="1" applyAlignment="1">
      <alignment horizontal="center"/>
      <protection/>
    </xf>
    <xf numFmtId="0" fontId="1" fillId="0" borderId="2" xfId="18" applyBorder="1" applyAlignment="1">
      <alignment horizontal="center" vertical="center"/>
      <protection/>
    </xf>
    <xf numFmtId="0" fontId="3" fillId="0" borderId="2" xfId="18" applyFont="1" applyBorder="1" applyAlignment="1">
      <alignment horizontal="center" vertical="center"/>
      <protection/>
    </xf>
    <xf numFmtId="0" fontId="1" fillId="0" borderId="0" xfId="18" applyAlignment="1">
      <alignment horizontal="center" vertical="center"/>
      <protection/>
    </xf>
    <xf numFmtId="0" fontId="1" fillId="0" borderId="3" xfId="18" applyBorder="1">
      <alignment/>
      <protection/>
    </xf>
    <xf numFmtId="0" fontId="3" fillId="0" borderId="3" xfId="18" applyFont="1" applyBorder="1" applyAlignment="1">
      <alignment horizontal="center"/>
      <protection/>
    </xf>
    <xf numFmtId="0" fontId="1" fillId="0" borderId="2" xfId="18" applyFill="1" applyBorder="1">
      <alignment/>
      <protection/>
    </xf>
    <xf numFmtId="0" fontId="1" fillId="0" borderId="3" xfId="18" applyBorder="1" applyAlignment="1">
      <alignment horizontal="center" vertical="center"/>
      <protection/>
    </xf>
    <xf numFmtId="0" fontId="1" fillId="0" borderId="2" xfId="18" applyFill="1" applyBorder="1" applyAlignment="1">
      <alignment horizontal="center" vertical="center" wrapText="1"/>
      <protection/>
    </xf>
    <xf numFmtId="0" fontId="1" fillId="0" borderId="0" xfId="18" applyBorder="1">
      <alignment/>
      <protection/>
    </xf>
    <xf numFmtId="0" fontId="1" fillId="0" borderId="0" xfId="18" applyFill="1" applyBorder="1">
      <alignment/>
      <protection/>
    </xf>
    <xf numFmtId="0" fontId="1" fillId="0" borderId="1" xfId="18" applyBorder="1">
      <alignment/>
      <protection/>
    </xf>
    <xf numFmtId="1" fontId="3" fillId="0" borderId="2" xfId="18" applyNumberFormat="1" applyFont="1" applyBorder="1" applyAlignment="1">
      <alignment horizontal="center"/>
      <protection/>
    </xf>
    <xf numFmtId="0" fontId="1" fillId="0" borderId="2" xfId="18" applyFont="1" applyFill="1" applyBorder="1">
      <alignment/>
      <protection/>
    </xf>
    <xf numFmtId="49" fontId="3" fillId="0" borderId="2" xfId="18" applyNumberFormat="1" applyFont="1" applyBorder="1" applyAlignment="1">
      <alignment horizontal="center"/>
      <protection/>
    </xf>
    <xf numFmtId="0" fontId="1" fillId="0" borderId="2" xfId="18" applyBorder="1" applyAlignment="1">
      <alignment horizontal="center"/>
      <protection/>
    </xf>
    <xf numFmtId="0" fontId="1" fillId="0" borderId="2" xfId="18" applyFont="1" applyBorder="1" applyAlignment="1">
      <alignment horizontal="left" vertical="center" wrapText="1"/>
      <protection/>
    </xf>
    <xf numFmtId="0" fontId="1" fillId="0" borderId="2" xfId="18" applyFont="1" applyFill="1" applyBorder="1" applyAlignment="1">
      <alignment horizontal="left" vertical="center" wrapText="1"/>
      <protection/>
    </xf>
    <xf numFmtId="0" fontId="1" fillId="0" borderId="1" xfId="18" applyBorder="1" applyAlignment="1">
      <alignment/>
      <protection/>
    </xf>
    <xf numFmtId="0" fontId="1" fillId="0" borderId="0" xfId="18" applyFont="1" applyFill="1" applyBorder="1">
      <alignment/>
      <protection/>
    </xf>
    <xf numFmtId="0" fontId="1" fillId="0" borderId="0" xfId="18" applyBorder="1" applyAlignment="1">
      <alignment horizontal="center" vertical="center" wrapText="1"/>
      <protection/>
    </xf>
    <xf numFmtId="0" fontId="1" fillId="0" borderId="2" xfId="18" applyFont="1" applyBorder="1">
      <alignment/>
      <protection/>
    </xf>
    <xf numFmtId="0" fontId="1" fillId="0" borderId="3" xfId="18" applyFont="1" applyBorder="1">
      <alignment/>
      <protection/>
    </xf>
    <xf numFmtId="0" fontId="1" fillId="0" borderId="0" xfId="18" applyFont="1">
      <alignment/>
      <protection/>
    </xf>
    <xf numFmtId="0" fontId="2" fillId="0" borderId="1" xfId="18" applyFont="1" applyBorder="1" applyAlignment="1">
      <alignment/>
      <protection/>
    </xf>
    <xf numFmtId="180" fontId="3" fillId="0" borderId="2" xfId="18" applyNumberFormat="1" applyFont="1" applyBorder="1" applyAlignment="1">
      <alignment horizontal="center"/>
      <protection/>
    </xf>
    <xf numFmtId="2" fontId="3" fillId="0" borderId="2" xfId="18" applyNumberFormat="1" applyFont="1" applyBorder="1" applyAlignment="1">
      <alignment horizontal="center" vertical="center"/>
      <protection/>
    </xf>
    <xf numFmtId="2" fontId="3" fillId="0" borderId="2" xfId="18" applyNumberFormat="1" applyFont="1" applyBorder="1" applyAlignment="1">
      <alignment horizont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/>
      <protection/>
    </xf>
    <xf numFmtId="185" fontId="3" fillId="0" borderId="2" xfId="18" applyNumberFormat="1" applyFont="1" applyBorder="1" applyAlignment="1">
      <alignment horizontal="center"/>
      <protection/>
    </xf>
    <xf numFmtId="0" fontId="1" fillId="0" borderId="1" xfId="18" applyFill="1" applyBorder="1" applyAlignment="1">
      <alignment/>
      <protection/>
    </xf>
    <xf numFmtId="0" fontId="1" fillId="0" borderId="1" xfId="18" applyFill="1" applyBorder="1" applyAlignment="1">
      <alignment horizontal="center"/>
      <protection/>
    </xf>
    <xf numFmtId="180" fontId="3" fillId="0" borderId="2" xfId="18" applyNumberFormat="1" applyFont="1" applyFill="1" applyBorder="1" applyAlignment="1">
      <alignment horizontal="center"/>
      <protection/>
    </xf>
    <xf numFmtId="180" fontId="3" fillId="0" borderId="2" xfId="18" applyNumberFormat="1" applyFont="1" applyFill="1" applyBorder="1" applyAlignment="1">
      <alignment horizontal="center" vertical="center"/>
      <protection/>
    </xf>
    <xf numFmtId="180" fontId="3" fillId="0" borderId="3" xfId="18" applyNumberFormat="1" applyFont="1" applyFill="1" applyBorder="1" applyAlignment="1">
      <alignment horizontal="center"/>
      <protection/>
    </xf>
    <xf numFmtId="0" fontId="1" fillId="0" borderId="0" xfId="18" applyFill="1" applyBorder="1" applyAlignment="1">
      <alignment horizontal="center"/>
      <protection/>
    </xf>
    <xf numFmtId="0" fontId="1" fillId="0" borderId="0" xfId="18" applyFill="1" applyAlignment="1">
      <alignment horizontal="center"/>
      <protection/>
    </xf>
    <xf numFmtId="0" fontId="2" fillId="0" borderId="1" xfId="18" applyFont="1" applyFill="1" applyBorder="1" applyAlignment="1">
      <alignment/>
      <protection/>
    </xf>
    <xf numFmtId="2" fontId="3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 vertical="center"/>
      <protection/>
    </xf>
    <xf numFmtId="1" fontId="3" fillId="0" borderId="2" xfId="18" applyNumberFormat="1" applyFont="1" applyBorder="1" applyAlignment="1">
      <alignment horizontal="center"/>
      <protection/>
    </xf>
    <xf numFmtId="0" fontId="1" fillId="0" borderId="0" xfId="18" applyFont="1" applyBorder="1" applyAlignment="1">
      <alignment horizontal="center"/>
      <protection/>
    </xf>
    <xf numFmtId="0" fontId="7" fillId="0" borderId="2" xfId="18" applyFont="1" applyBorder="1">
      <alignment/>
      <protection/>
    </xf>
    <xf numFmtId="180" fontId="8" fillId="0" borderId="2" xfId="18" applyNumberFormat="1" applyFont="1" applyBorder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1" fillId="0" borderId="2" xfId="18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1" fillId="0" borderId="3" xfId="18" applyFont="1" applyBorder="1" applyAlignment="1">
      <alignment horizontal="center" vertical="center" textRotation="90" wrapText="1"/>
      <protection/>
    </xf>
    <xf numFmtId="0" fontId="1" fillId="0" borderId="4" xfId="18" applyBorder="1" applyAlignment="1">
      <alignment horizontal="center" vertical="center" textRotation="90" wrapText="1"/>
      <protection/>
    </xf>
    <xf numFmtId="0" fontId="1" fillId="0" borderId="5" xfId="18" applyBorder="1" applyAlignment="1">
      <alignment horizontal="center" vertical="center" textRotation="90" wrapText="1"/>
      <protection/>
    </xf>
    <xf numFmtId="0" fontId="1" fillId="0" borderId="3" xfId="18" applyBorder="1" applyAlignment="1">
      <alignment horizontal="center" vertical="center" textRotation="90" wrapText="1"/>
      <protection/>
    </xf>
    <xf numFmtId="0" fontId="1" fillId="0" borderId="6" xfId="18" applyBorder="1" applyAlignment="1">
      <alignment horizontal="center" vertical="center" wrapText="1"/>
      <protection/>
    </xf>
    <xf numFmtId="0" fontId="1" fillId="0" borderId="7" xfId="18" applyBorder="1" applyAlignment="1">
      <alignment horizontal="center" vertical="center" wrapText="1"/>
      <protection/>
    </xf>
    <xf numFmtId="0" fontId="1" fillId="0" borderId="8" xfId="18" applyBorder="1" applyAlignment="1">
      <alignment horizontal="center" vertical="center" wrapText="1"/>
      <protection/>
    </xf>
    <xf numFmtId="0" fontId="1" fillId="0" borderId="9" xfId="18" applyBorder="1" applyAlignment="1">
      <alignment horizontal="center" vertical="center" wrapText="1"/>
      <protection/>
    </xf>
    <xf numFmtId="0" fontId="2" fillId="0" borderId="0" xfId="18" applyFont="1" applyAlignment="1">
      <alignment horizontal="center"/>
      <protection/>
    </xf>
    <xf numFmtId="0" fontId="1" fillId="0" borderId="1" xfId="18" applyBorder="1" applyAlignment="1">
      <alignment horizontal="left"/>
      <protection/>
    </xf>
    <xf numFmtId="0" fontId="2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right"/>
      <protection/>
    </xf>
    <xf numFmtId="0" fontId="1" fillId="0" borderId="1" xfId="18" applyBorder="1" applyAlignment="1">
      <alignment horizontal="right"/>
      <protection/>
    </xf>
    <xf numFmtId="0" fontId="1" fillId="0" borderId="1" xfId="18" applyBorder="1" applyAlignment="1">
      <alignment horizontal="center"/>
      <protection/>
    </xf>
    <xf numFmtId="0" fontId="1" fillId="0" borderId="0" xfId="18" applyBorder="1">
      <alignment/>
      <protection/>
    </xf>
    <xf numFmtId="0" fontId="1" fillId="0" borderId="0" xfId="18" applyFont="1" applyBorder="1" applyAlignment="1">
      <alignment horizontal="center"/>
      <protection/>
    </xf>
    <xf numFmtId="0" fontId="1" fillId="0" borderId="0" xfId="18" applyBorder="1" applyAlignment="1">
      <alignment horizontal="center"/>
      <protection/>
    </xf>
    <xf numFmtId="0" fontId="1" fillId="0" borderId="0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0" fontId="1" fillId="0" borderId="1" xfId="18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АНАЛІЗ методист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M33" sqref="M33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customWidth="1"/>
    <col min="4" max="4" width="9.57421875" style="2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6.003906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79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v>2110</v>
      </c>
      <c r="H2" s="27" t="s">
        <v>3</v>
      </c>
      <c r="I2" s="27"/>
      <c r="J2" s="33">
        <v>8157</v>
      </c>
      <c r="K2" s="40"/>
      <c r="L2" s="70" t="s">
        <v>4</v>
      </c>
      <c r="M2" s="70"/>
      <c r="N2" s="70"/>
      <c r="O2" s="70"/>
      <c r="P2" s="67">
        <v>10267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v>1208.2</v>
      </c>
      <c r="D7" s="34">
        <v>1208.2</v>
      </c>
      <c r="E7" s="42">
        <v>30</v>
      </c>
      <c r="F7" s="34">
        <v>30</v>
      </c>
      <c r="G7" s="42">
        <f>(E7*($G2))/1000</f>
        <v>63.3</v>
      </c>
      <c r="H7" s="37">
        <f>F7*G2/1000</f>
        <v>63.3</v>
      </c>
      <c r="I7" s="34">
        <v>50</v>
      </c>
      <c r="J7" s="34">
        <v>50</v>
      </c>
      <c r="K7" s="42">
        <f>I7*J2/1000</f>
        <v>407.85</v>
      </c>
      <c r="L7" s="34">
        <f>J7*J2/1000</f>
        <v>407.85</v>
      </c>
      <c r="M7" s="34"/>
      <c r="N7" s="34"/>
      <c r="O7" s="34"/>
      <c r="P7" s="34"/>
      <c r="Q7" s="42">
        <f aca="true" t="shared" si="0" ref="Q7:Q40">D7</f>
        <v>1208.2</v>
      </c>
      <c r="R7" s="42">
        <f aca="true" t="shared" si="1" ref="R7:R39">C7</f>
        <v>1208.2</v>
      </c>
      <c r="S7" s="34"/>
      <c r="T7" s="34">
        <f>Q7-R7</f>
        <v>0</v>
      </c>
      <c r="U7" s="34">
        <f aca="true" t="shared" si="2" ref="U7:U39">R7/Q7*100</f>
        <v>100</v>
      </c>
    </row>
    <row r="8" spans="1:21" ht="13.5" customHeight="1">
      <c r="A8" s="6">
        <f aca="true" t="shared" si="3" ref="A8:A39">A7+1</f>
        <v>2</v>
      </c>
      <c r="B8" s="8" t="s">
        <v>21</v>
      </c>
      <c r="C8" s="34">
        <f aca="true" t="shared" si="4" ref="C8:C39">H8+L8</f>
        <v>1044.97</v>
      </c>
      <c r="D8" s="34">
        <f aca="true" t="shared" si="5" ref="D8:D39">G8+K8</f>
        <v>1044.97</v>
      </c>
      <c r="E8" s="42">
        <v>70</v>
      </c>
      <c r="F8" s="34">
        <v>70</v>
      </c>
      <c r="G8" s="42">
        <f>(E8*($G2))/1000</f>
        <v>147.7</v>
      </c>
      <c r="H8" s="37">
        <f>F8*G2/1000</f>
        <v>147.7</v>
      </c>
      <c r="I8" s="34">
        <v>110</v>
      </c>
      <c r="J8" s="34">
        <v>110</v>
      </c>
      <c r="K8" s="42">
        <f>I8*J2/1000</f>
        <v>897.27</v>
      </c>
      <c r="L8" s="34">
        <f>J8*J2/1000</f>
        <v>897.27</v>
      </c>
      <c r="M8" s="34"/>
      <c r="N8" s="34"/>
      <c r="O8" s="34"/>
      <c r="P8" s="34"/>
      <c r="Q8" s="42">
        <f t="shared" si="0"/>
        <v>1044.97</v>
      </c>
      <c r="R8" s="42">
        <f t="shared" si="1"/>
        <v>1044.97</v>
      </c>
      <c r="S8" s="34"/>
      <c r="T8" s="34">
        <f>Q8-R8</f>
        <v>0</v>
      </c>
      <c r="U8" s="34">
        <f t="shared" si="2"/>
        <v>100</v>
      </c>
    </row>
    <row r="9" spans="1:21" ht="13.5" customHeight="1">
      <c r="A9" s="6">
        <f t="shared" si="3"/>
        <v>3</v>
      </c>
      <c r="B9" s="8" t="s">
        <v>22</v>
      </c>
      <c r="C9" s="34">
        <f t="shared" si="4"/>
        <v>269.541</v>
      </c>
      <c r="D9" s="34">
        <f t="shared" si="5"/>
        <v>311.381</v>
      </c>
      <c r="E9" s="42">
        <v>20</v>
      </c>
      <c r="F9" s="34">
        <v>19.5</v>
      </c>
      <c r="G9" s="42">
        <f>(E9*($G2))/1000</f>
        <v>42.2</v>
      </c>
      <c r="H9" s="37">
        <f>F9*G2/1000</f>
        <v>41.145</v>
      </c>
      <c r="I9" s="34">
        <v>33</v>
      </c>
      <c r="J9" s="34">
        <v>28</v>
      </c>
      <c r="K9" s="42">
        <f>I9*J2/1000</f>
        <v>269.181</v>
      </c>
      <c r="L9" s="34">
        <f>J9*J2/1000</f>
        <v>228.396</v>
      </c>
      <c r="M9" s="34"/>
      <c r="N9" s="34"/>
      <c r="O9" s="34"/>
      <c r="P9" s="34"/>
      <c r="Q9" s="42">
        <f t="shared" si="0"/>
        <v>311.381</v>
      </c>
      <c r="R9" s="42">
        <f t="shared" si="1"/>
        <v>269.541</v>
      </c>
      <c r="S9" s="34"/>
      <c r="T9" s="34">
        <f>Q9-R9</f>
        <v>41.839999999999975</v>
      </c>
      <c r="U9" s="34">
        <f t="shared" si="2"/>
        <v>86.56308509510858</v>
      </c>
    </row>
    <row r="10" spans="1:21" ht="13.5" customHeight="1">
      <c r="A10" s="6">
        <f t="shared" si="3"/>
        <v>4</v>
      </c>
      <c r="B10" s="8" t="s">
        <v>23</v>
      </c>
      <c r="C10" s="34">
        <f t="shared" si="4"/>
        <v>1.0267000000000002</v>
      </c>
      <c r="D10" s="34">
        <f t="shared" si="5"/>
        <v>38.958</v>
      </c>
      <c r="E10" s="42">
        <v>3</v>
      </c>
      <c r="F10" s="34">
        <v>0.1</v>
      </c>
      <c r="G10" s="42">
        <f>(E10*($G2))/1000</f>
        <v>6.33</v>
      </c>
      <c r="H10" s="37">
        <f>F10*G2/1000</f>
        <v>0.211</v>
      </c>
      <c r="I10" s="34">
        <v>4</v>
      </c>
      <c r="J10" s="34">
        <v>0.1</v>
      </c>
      <c r="K10" s="42">
        <f>I10*J2/1000</f>
        <v>32.628</v>
      </c>
      <c r="L10" s="34">
        <f>J10*J2/1000</f>
        <v>0.8157000000000001</v>
      </c>
      <c r="M10" s="34"/>
      <c r="N10" s="34"/>
      <c r="O10" s="34"/>
      <c r="P10" s="34"/>
      <c r="Q10" s="42">
        <f t="shared" si="0"/>
        <v>38.958</v>
      </c>
      <c r="R10" s="42">
        <f t="shared" si="1"/>
        <v>1.0267000000000002</v>
      </c>
      <c r="S10" s="34"/>
      <c r="T10" s="34">
        <f>Q10-R10</f>
        <v>37.9313</v>
      </c>
      <c r="U10" s="34">
        <f t="shared" si="2"/>
        <v>2.6354022280404545</v>
      </c>
    </row>
    <row r="11" spans="1:21" s="12" customFormat="1" ht="30" customHeight="1">
      <c r="A11" s="6">
        <f t="shared" si="3"/>
        <v>5</v>
      </c>
      <c r="B11" s="25" t="s">
        <v>65</v>
      </c>
      <c r="C11" s="34">
        <f t="shared" si="4"/>
        <v>489.81579999999997</v>
      </c>
      <c r="D11" s="34">
        <f t="shared" si="5"/>
        <v>481.70000000000005</v>
      </c>
      <c r="E11" s="43">
        <v>35</v>
      </c>
      <c r="F11" s="34">
        <v>37.3</v>
      </c>
      <c r="G11" s="42">
        <f>(E11*($G2))/1000</f>
        <v>73.85</v>
      </c>
      <c r="H11" s="37">
        <f>G2*F11/1000</f>
        <v>78.703</v>
      </c>
      <c r="I11" s="37">
        <v>50</v>
      </c>
      <c r="J11" s="37">
        <v>50.4</v>
      </c>
      <c r="K11" s="42">
        <f>I11*J2/1000</f>
        <v>407.85</v>
      </c>
      <c r="L11" s="34">
        <f>J11*J2/1000</f>
        <v>411.1128</v>
      </c>
      <c r="M11" s="37"/>
      <c r="N11" s="37"/>
      <c r="O11" s="37"/>
      <c r="P11" s="37"/>
      <c r="Q11" s="42">
        <f t="shared" si="0"/>
        <v>481.70000000000005</v>
      </c>
      <c r="R11" s="42">
        <f t="shared" si="1"/>
        <v>489.81579999999997</v>
      </c>
      <c r="S11" s="37">
        <f>R11-Q11</f>
        <v>8.115799999999922</v>
      </c>
      <c r="T11" s="34">
        <v>0</v>
      </c>
      <c r="U11" s="34">
        <f t="shared" si="2"/>
        <v>101.68482457961386</v>
      </c>
    </row>
    <row r="12" spans="1:21" ht="13.5" customHeight="1">
      <c r="A12" s="6">
        <f t="shared" si="3"/>
        <v>6</v>
      </c>
      <c r="B12" s="8" t="s">
        <v>25</v>
      </c>
      <c r="C12" s="34">
        <f t="shared" si="4"/>
        <v>1512.054</v>
      </c>
      <c r="D12" s="34">
        <f t="shared" si="5"/>
        <v>2274.1800000000003</v>
      </c>
      <c r="E12" s="42">
        <v>150</v>
      </c>
      <c r="F12" s="34">
        <v>129</v>
      </c>
      <c r="G12" s="42">
        <f>(E12*($G2))/1000</f>
        <v>316.5</v>
      </c>
      <c r="H12" s="37">
        <f>G2*F12/1000</f>
        <v>272.19</v>
      </c>
      <c r="I12" s="34">
        <v>240</v>
      </c>
      <c r="J12" s="34">
        <v>152</v>
      </c>
      <c r="K12" s="42">
        <f>I12*J2/1000</f>
        <v>1957.68</v>
      </c>
      <c r="L12" s="34">
        <f>J12*J2/1000</f>
        <v>1239.864</v>
      </c>
      <c r="M12" s="34"/>
      <c r="N12" s="34"/>
      <c r="O12" s="34"/>
      <c r="P12" s="34"/>
      <c r="Q12" s="42">
        <f t="shared" si="0"/>
        <v>2274.1800000000003</v>
      </c>
      <c r="R12" s="42">
        <f t="shared" si="1"/>
        <v>1512.054</v>
      </c>
      <c r="S12" s="34"/>
      <c r="T12" s="34">
        <f aca="true" t="shared" si="6" ref="T12:T39">Q12-R12</f>
        <v>762.1260000000002</v>
      </c>
      <c r="U12" s="34">
        <f t="shared" si="2"/>
        <v>66.48787694905415</v>
      </c>
    </row>
    <row r="13" spans="1:21" ht="13.5" customHeight="1">
      <c r="A13" s="6">
        <f t="shared" si="3"/>
        <v>7</v>
      </c>
      <c r="B13" s="8" t="s">
        <v>26</v>
      </c>
      <c r="C13" s="34">
        <f t="shared" si="4"/>
        <v>2761.3860000000004</v>
      </c>
      <c r="D13" s="34">
        <f t="shared" si="5"/>
        <v>2974.6</v>
      </c>
      <c r="E13" s="42">
        <v>250</v>
      </c>
      <c r="F13" s="34">
        <v>234</v>
      </c>
      <c r="G13" s="42">
        <f>(E13*($G2))/1000</f>
        <v>527.5</v>
      </c>
      <c r="H13" s="37">
        <f>G2*F13/1000</f>
        <v>493.74</v>
      </c>
      <c r="I13" s="34">
        <v>300</v>
      </c>
      <c r="J13" s="34">
        <v>278</v>
      </c>
      <c r="K13" s="42">
        <f>I13*J2/1000</f>
        <v>2447.1</v>
      </c>
      <c r="L13" s="34">
        <f>J13*J2/1000</f>
        <v>2267.646</v>
      </c>
      <c r="M13" s="34"/>
      <c r="N13" s="34"/>
      <c r="O13" s="34"/>
      <c r="P13" s="34"/>
      <c r="Q13" s="42">
        <f t="shared" si="0"/>
        <v>2974.6</v>
      </c>
      <c r="R13" s="42">
        <f t="shared" si="1"/>
        <v>2761.3860000000004</v>
      </c>
      <c r="S13" s="34"/>
      <c r="T13" s="34">
        <f t="shared" si="6"/>
        <v>213.2139999999995</v>
      </c>
      <c r="U13" s="34">
        <f t="shared" si="2"/>
        <v>92.83217911651988</v>
      </c>
    </row>
    <row r="14" spans="1:21" ht="13.5" customHeight="1">
      <c r="A14" s="6">
        <f t="shared" si="3"/>
        <v>8</v>
      </c>
      <c r="B14" s="8" t="s">
        <v>27</v>
      </c>
      <c r="C14" s="34">
        <f t="shared" si="4"/>
        <v>940.061</v>
      </c>
      <c r="D14" s="34">
        <f t="shared" si="5"/>
        <v>1947.9</v>
      </c>
      <c r="E14" s="42">
        <v>150</v>
      </c>
      <c r="F14" s="34">
        <v>86</v>
      </c>
      <c r="G14" s="42">
        <f>(E14*($G2))/1000</f>
        <v>316.5</v>
      </c>
      <c r="H14" s="37">
        <f>G2*F14/1000</f>
        <v>181.46</v>
      </c>
      <c r="I14" s="34">
        <v>200</v>
      </c>
      <c r="J14" s="34">
        <v>93</v>
      </c>
      <c r="K14" s="42">
        <f>I14*J2/1000</f>
        <v>1631.4</v>
      </c>
      <c r="L14" s="34">
        <f>J14*J2/1000</f>
        <v>758.601</v>
      </c>
      <c r="M14" s="34"/>
      <c r="N14" s="34"/>
      <c r="O14" s="34"/>
      <c r="P14" s="34"/>
      <c r="Q14" s="42">
        <f t="shared" si="0"/>
        <v>1947.9</v>
      </c>
      <c r="R14" s="42">
        <f t="shared" si="1"/>
        <v>940.061</v>
      </c>
      <c r="S14" s="34"/>
      <c r="T14" s="34">
        <f t="shared" si="6"/>
        <v>1007.839</v>
      </c>
      <c r="U14" s="34">
        <f t="shared" si="2"/>
        <v>48.2602289645259</v>
      </c>
    </row>
    <row r="15" spans="1:21" ht="13.5" customHeight="1">
      <c r="A15" s="6">
        <f t="shared" si="3"/>
        <v>9</v>
      </c>
      <c r="B15" s="8" t="s">
        <v>28</v>
      </c>
      <c r="C15" s="34">
        <f t="shared" si="4"/>
        <v>565.38</v>
      </c>
      <c r="D15" s="34">
        <f t="shared" si="5"/>
        <v>1208.1100000000001</v>
      </c>
      <c r="E15" s="42">
        <v>70</v>
      </c>
      <c r="F15" s="34">
        <v>36</v>
      </c>
      <c r="G15" s="42">
        <f>(E15*($G2))/1000</f>
        <v>147.7</v>
      </c>
      <c r="H15" s="37">
        <f>G2*F15/1000</f>
        <v>75.96</v>
      </c>
      <c r="I15" s="34">
        <v>130</v>
      </c>
      <c r="J15" s="34">
        <v>60</v>
      </c>
      <c r="K15" s="42">
        <f>I15*J2/1000</f>
        <v>1060.41</v>
      </c>
      <c r="L15" s="34">
        <f>J15*J2/1000</f>
        <v>489.42</v>
      </c>
      <c r="M15" s="34"/>
      <c r="N15" s="34"/>
      <c r="O15" s="34"/>
      <c r="P15" s="34"/>
      <c r="Q15" s="42">
        <f t="shared" si="0"/>
        <v>1208.1100000000001</v>
      </c>
      <c r="R15" s="42">
        <f t="shared" si="1"/>
        <v>565.38</v>
      </c>
      <c r="S15" s="34"/>
      <c r="T15" s="34">
        <f t="shared" si="6"/>
        <v>642.7300000000001</v>
      </c>
      <c r="U15" s="34">
        <f t="shared" si="2"/>
        <v>46.798718659724685</v>
      </c>
    </row>
    <row r="16" spans="1:21" ht="13.5" customHeight="1">
      <c r="A16" s="6">
        <f t="shared" si="3"/>
        <v>10</v>
      </c>
      <c r="B16" s="8" t="s">
        <v>29</v>
      </c>
      <c r="C16" s="34">
        <f t="shared" si="4"/>
        <v>118.98400000000001</v>
      </c>
      <c r="D16" s="34">
        <f t="shared" si="5"/>
        <v>127.14099999999999</v>
      </c>
      <c r="E16" s="42">
        <v>10</v>
      </c>
      <c r="F16" s="34">
        <v>10</v>
      </c>
      <c r="G16" s="42">
        <f>(E16*($G2))/1000</f>
        <v>21.1</v>
      </c>
      <c r="H16" s="37">
        <f>G2*F16/1000</f>
        <v>21.1</v>
      </c>
      <c r="I16" s="34">
        <v>13</v>
      </c>
      <c r="J16" s="34">
        <v>12</v>
      </c>
      <c r="K16" s="42">
        <f>I16*J2/1000</f>
        <v>106.041</v>
      </c>
      <c r="L16" s="34">
        <f>J16*J2/1000</f>
        <v>97.884</v>
      </c>
      <c r="M16" s="34"/>
      <c r="N16" s="34"/>
      <c r="O16" s="34"/>
      <c r="P16" s="34"/>
      <c r="Q16" s="42">
        <f t="shared" si="0"/>
        <v>127.14099999999999</v>
      </c>
      <c r="R16" s="42">
        <f t="shared" si="1"/>
        <v>118.98400000000001</v>
      </c>
      <c r="S16" s="34"/>
      <c r="T16" s="34">
        <f t="shared" si="6"/>
        <v>8.156999999999982</v>
      </c>
      <c r="U16" s="34">
        <f t="shared" si="2"/>
        <v>93.58428830982926</v>
      </c>
    </row>
    <row r="17" spans="1:21" ht="13.5" customHeight="1">
      <c r="A17" s="6">
        <f t="shared" si="3"/>
        <v>11</v>
      </c>
      <c r="B17" s="8" t="s">
        <v>31</v>
      </c>
      <c r="C17" s="34">
        <f t="shared" si="4"/>
        <v>188.45999999999998</v>
      </c>
      <c r="D17" s="34">
        <f t="shared" si="5"/>
        <v>188.45999999999998</v>
      </c>
      <c r="E17" s="42">
        <v>12</v>
      </c>
      <c r="F17" s="34">
        <v>12</v>
      </c>
      <c r="G17" s="42">
        <f>(E17*($G2))/1000</f>
        <v>25.32</v>
      </c>
      <c r="H17" s="37">
        <f>G2*F17/1000</f>
        <v>25.32</v>
      </c>
      <c r="I17" s="34">
        <v>20</v>
      </c>
      <c r="J17" s="34">
        <v>20</v>
      </c>
      <c r="K17" s="42">
        <f>I17*J2/1000</f>
        <v>163.14</v>
      </c>
      <c r="L17" s="34">
        <f>J17*J2/1000</f>
        <v>163.14</v>
      </c>
      <c r="M17" s="34"/>
      <c r="N17" s="34"/>
      <c r="O17" s="34"/>
      <c r="P17" s="34"/>
      <c r="Q17" s="42">
        <f t="shared" si="0"/>
        <v>188.45999999999998</v>
      </c>
      <c r="R17" s="42">
        <f t="shared" si="1"/>
        <v>188.45999999999998</v>
      </c>
      <c r="S17" s="34"/>
      <c r="T17" s="34">
        <f t="shared" si="6"/>
        <v>0</v>
      </c>
      <c r="U17" s="34">
        <f t="shared" si="2"/>
        <v>100</v>
      </c>
    </row>
    <row r="18" spans="1:21" ht="13.5" customHeight="1">
      <c r="A18" s="6">
        <f t="shared" si="3"/>
        <v>12</v>
      </c>
      <c r="B18" s="1" t="s">
        <v>67</v>
      </c>
      <c r="C18" s="34">
        <f t="shared" si="4"/>
        <v>444.2781</v>
      </c>
      <c r="D18" s="34">
        <f t="shared" si="5"/>
        <v>492.25</v>
      </c>
      <c r="E18" s="42">
        <v>40</v>
      </c>
      <c r="F18" s="34">
        <v>39.3</v>
      </c>
      <c r="G18" s="42">
        <f>(E18*($G2))/1000</f>
        <v>84.4</v>
      </c>
      <c r="H18" s="37">
        <f>G2*F18/1000</f>
        <v>82.923</v>
      </c>
      <c r="I18" s="34">
        <v>50</v>
      </c>
      <c r="J18" s="34">
        <v>44.3</v>
      </c>
      <c r="K18" s="42">
        <f>I18*J2/1000</f>
        <v>407.85</v>
      </c>
      <c r="L18" s="34">
        <f>J18*J2/1000</f>
        <v>361.3551</v>
      </c>
      <c r="M18" s="34"/>
      <c r="N18" s="34"/>
      <c r="O18" s="34"/>
      <c r="P18" s="34"/>
      <c r="Q18" s="42">
        <f t="shared" si="0"/>
        <v>492.25</v>
      </c>
      <c r="R18" s="42">
        <f t="shared" si="1"/>
        <v>444.2781</v>
      </c>
      <c r="S18" s="34"/>
      <c r="T18" s="34">
        <f t="shared" si="6"/>
        <v>47.971900000000005</v>
      </c>
      <c r="U18" s="34">
        <f t="shared" si="2"/>
        <v>90.2545657694261</v>
      </c>
    </row>
    <row r="19" spans="1:21" ht="13.5" customHeight="1">
      <c r="A19" s="6">
        <f t="shared" si="3"/>
        <v>13</v>
      </c>
      <c r="B19" s="30" t="s">
        <v>59</v>
      </c>
      <c r="C19" s="34">
        <f t="shared" si="4"/>
        <v>6.764899999999999</v>
      </c>
      <c r="D19" s="34">
        <f t="shared" si="5"/>
        <v>34.738</v>
      </c>
      <c r="E19" s="42">
        <v>1</v>
      </c>
      <c r="F19" s="34">
        <v>0.5</v>
      </c>
      <c r="G19" s="42">
        <f>(E19*($G2))/1000</f>
        <v>2.11</v>
      </c>
      <c r="H19" s="37">
        <f>G2*F19/1000</f>
        <v>1.055</v>
      </c>
      <c r="I19" s="34">
        <v>4</v>
      </c>
      <c r="J19" s="34">
        <v>0.7</v>
      </c>
      <c r="K19" s="42">
        <f>I19*J2/1000</f>
        <v>32.628</v>
      </c>
      <c r="L19" s="34">
        <f>J19*J2/1000</f>
        <v>5.709899999999999</v>
      </c>
      <c r="M19" s="34"/>
      <c r="N19" s="34"/>
      <c r="O19" s="34"/>
      <c r="P19" s="34"/>
      <c r="Q19" s="42">
        <f t="shared" si="0"/>
        <v>34.738</v>
      </c>
      <c r="R19" s="42">
        <f t="shared" si="1"/>
        <v>6.764899999999999</v>
      </c>
      <c r="S19" s="34"/>
      <c r="T19" s="34">
        <f t="shared" si="6"/>
        <v>27.973100000000002</v>
      </c>
      <c r="U19" s="34">
        <f t="shared" si="2"/>
        <v>19.47406298577926</v>
      </c>
    </row>
    <row r="20" spans="1:21" ht="13.5" customHeight="1">
      <c r="A20" s="6">
        <f t="shared" si="3"/>
        <v>14</v>
      </c>
      <c r="B20" s="30" t="s">
        <v>38</v>
      </c>
      <c r="C20" s="34">
        <f t="shared" si="4"/>
        <v>309.204</v>
      </c>
      <c r="D20" s="34">
        <f t="shared" si="5"/>
        <v>393.79999999999995</v>
      </c>
      <c r="E20" s="42">
        <v>32</v>
      </c>
      <c r="F20" s="34">
        <v>26.7</v>
      </c>
      <c r="G20" s="42">
        <f>(E20*($G2))/1000</f>
        <v>67.52</v>
      </c>
      <c r="H20" s="37">
        <f>G2*F20/1000</f>
        <v>56.337</v>
      </c>
      <c r="I20" s="34">
        <v>40</v>
      </c>
      <c r="J20" s="34">
        <v>31</v>
      </c>
      <c r="K20" s="42">
        <f>I20*J2/1000</f>
        <v>326.28</v>
      </c>
      <c r="L20" s="34">
        <f>J20*J2/1000</f>
        <v>252.867</v>
      </c>
      <c r="M20" s="34"/>
      <c r="N20" s="34"/>
      <c r="O20" s="34"/>
      <c r="P20" s="34"/>
      <c r="Q20" s="42">
        <f t="shared" si="0"/>
        <v>393.79999999999995</v>
      </c>
      <c r="R20" s="42">
        <f t="shared" si="1"/>
        <v>309.204</v>
      </c>
      <c r="S20" s="34"/>
      <c r="T20" s="34">
        <f t="shared" si="6"/>
        <v>84.59599999999995</v>
      </c>
      <c r="U20" s="34">
        <f t="shared" si="2"/>
        <v>78.51802945657695</v>
      </c>
    </row>
    <row r="21" spans="1:21" ht="13.5" customHeight="1">
      <c r="A21" s="6">
        <f t="shared" si="3"/>
        <v>15</v>
      </c>
      <c r="B21" s="30" t="s">
        <v>68</v>
      </c>
      <c r="C21" s="34">
        <f t="shared" si="4"/>
        <v>140.501</v>
      </c>
      <c r="D21" s="34">
        <f t="shared" si="5"/>
        <v>157.65900000000002</v>
      </c>
      <c r="E21" s="42">
        <v>9</v>
      </c>
      <c r="F21" s="34">
        <v>8.6</v>
      </c>
      <c r="G21" s="42">
        <f>(E21*($G2))/1000</f>
        <v>18.99</v>
      </c>
      <c r="H21" s="37">
        <f>G2*F21/1000</f>
        <v>18.146</v>
      </c>
      <c r="I21" s="34">
        <v>17</v>
      </c>
      <c r="J21" s="34">
        <v>15</v>
      </c>
      <c r="K21" s="42">
        <f>I21*J2/1000</f>
        <v>138.669</v>
      </c>
      <c r="L21" s="34">
        <f>J21*J2/1000</f>
        <v>122.355</v>
      </c>
      <c r="M21" s="34"/>
      <c r="N21" s="34"/>
      <c r="O21" s="34"/>
      <c r="P21" s="34"/>
      <c r="Q21" s="42">
        <f t="shared" si="0"/>
        <v>157.65900000000002</v>
      </c>
      <c r="R21" s="42">
        <f t="shared" si="1"/>
        <v>140.501</v>
      </c>
      <c r="S21" s="34"/>
      <c r="T21" s="34">
        <f t="shared" si="6"/>
        <v>17.158000000000015</v>
      </c>
      <c r="U21" s="34">
        <f t="shared" si="2"/>
        <v>89.11701837510068</v>
      </c>
    </row>
    <row r="22" spans="1:21" ht="13.5" customHeight="1">
      <c r="A22" s="6">
        <f t="shared" si="3"/>
        <v>16</v>
      </c>
      <c r="B22" s="30" t="s">
        <v>41</v>
      </c>
      <c r="C22" s="34">
        <f t="shared" si="4"/>
        <v>7700.25</v>
      </c>
      <c r="D22" s="34">
        <f t="shared" si="5"/>
        <v>10267</v>
      </c>
      <c r="E22" s="42">
        <v>1</v>
      </c>
      <c r="F22" s="36">
        <v>0.75</v>
      </c>
      <c r="G22" s="42">
        <f>(E22*($G2))</f>
        <v>2110</v>
      </c>
      <c r="H22" s="49">
        <f>G2*F22</f>
        <v>1582.5</v>
      </c>
      <c r="I22" s="34">
        <v>1</v>
      </c>
      <c r="J22" s="36">
        <v>0.75</v>
      </c>
      <c r="K22" s="42">
        <f>I22*J2</f>
        <v>8157</v>
      </c>
      <c r="L22" s="50">
        <f>J22*J2</f>
        <v>6117.75</v>
      </c>
      <c r="M22" s="34"/>
      <c r="N22" s="34"/>
      <c r="O22" s="34"/>
      <c r="P22" s="34"/>
      <c r="Q22" s="42">
        <f t="shared" si="0"/>
        <v>10267</v>
      </c>
      <c r="R22" s="42">
        <f t="shared" si="1"/>
        <v>7700.25</v>
      </c>
      <c r="S22" s="34"/>
      <c r="T22" s="34">
        <f t="shared" si="6"/>
        <v>2566.75</v>
      </c>
      <c r="U22" s="34">
        <f t="shared" si="2"/>
        <v>75</v>
      </c>
    </row>
    <row r="23" spans="1:21" ht="13.5" customHeight="1">
      <c r="A23" s="6">
        <f t="shared" si="3"/>
        <v>17</v>
      </c>
      <c r="B23" s="30" t="s">
        <v>34</v>
      </c>
      <c r="C23" s="34">
        <f t="shared" si="4"/>
        <v>3199.7789999999995</v>
      </c>
      <c r="D23" s="34">
        <f t="shared" si="5"/>
        <v>5541.35</v>
      </c>
      <c r="E23" s="42">
        <v>500</v>
      </c>
      <c r="F23" s="34">
        <v>291</v>
      </c>
      <c r="G23" s="42">
        <f>(E23*($G2))/1000</f>
        <v>1055</v>
      </c>
      <c r="H23" s="37">
        <f>G2*F23/1000</f>
        <v>614.01</v>
      </c>
      <c r="I23" s="34">
        <v>550</v>
      </c>
      <c r="J23" s="34">
        <v>317</v>
      </c>
      <c r="K23" s="42">
        <f>I23*J2/1000</f>
        <v>4486.35</v>
      </c>
      <c r="L23" s="34">
        <f>J23*J2/1000</f>
        <v>2585.769</v>
      </c>
      <c r="M23" s="34"/>
      <c r="N23" s="34"/>
      <c r="O23" s="34"/>
      <c r="P23" s="34"/>
      <c r="Q23" s="42">
        <f t="shared" si="0"/>
        <v>5541.35</v>
      </c>
      <c r="R23" s="42">
        <f t="shared" si="1"/>
        <v>3199.7789999999995</v>
      </c>
      <c r="S23" s="34"/>
      <c r="T23" s="34">
        <f t="shared" si="6"/>
        <v>2341.571000000001</v>
      </c>
      <c r="U23" s="34">
        <f t="shared" si="2"/>
        <v>57.74367257076343</v>
      </c>
    </row>
    <row r="24" spans="1:21" ht="13.5" customHeight="1">
      <c r="A24" s="6">
        <f t="shared" si="3"/>
        <v>18</v>
      </c>
      <c r="B24" s="32" t="s">
        <v>69</v>
      </c>
      <c r="C24" s="34">
        <f t="shared" si="4"/>
        <v>297.46000000000004</v>
      </c>
      <c r="D24" s="34">
        <f t="shared" si="5"/>
        <v>676.49</v>
      </c>
      <c r="E24" s="42">
        <v>50</v>
      </c>
      <c r="F24" s="34">
        <v>25</v>
      </c>
      <c r="G24" s="42">
        <f>(E24*($G2))/1000</f>
        <v>105.5</v>
      </c>
      <c r="H24" s="37">
        <f>G2*F24/1000</f>
        <v>52.75</v>
      </c>
      <c r="I24" s="34">
        <v>70</v>
      </c>
      <c r="J24" s="34">
        <v>30</v>
      </c>
      <c r="K24" s="42">
        <f>I24*J2/1000</f>
        <v>570.99</v>
      </c>
      <c r="L24" s="34">
        <f>J24*J2/1000</f>
        <v>244.71</v>
      </c>
      <c r="M24" s="34"/>
      <c r="N24" s="34"/>
      <c r="O24" s="34"/>
      <c r="P24" s="34"/>
      <c r="Q24" s="42">
        <f t="shared" si="0"/>
        <v>676.49</v>
      </c>
      <c r="R24" s="42">
        <f t="shared" si="1"/>
        <v>297.46000000000004</v>
      </c>
      <c r="S24" s="34"/>
      <c r="T24" s="34">
        <f t="shared" si="6"/>
        <v>379.03</v>
      </c>
      <c r="U24" s="34">
        <f t="shared" si="2"/>
        <v>43.971086047096044</v>
      </c>
    </row>
    <row r="25" spans="1:21" ht="13.5" customHeight="1">
      <c r="A25" s="6">
        <f t="shared" si="3"/>
        <v>19</v>
      </c>
      <c r="B25" s="8" t="s">
        <v>37</v>
      </c>
      <c r="C25" s="34">
        <f t="shared" si="4"/>
        <v>92.11999999999999</v>
      </c>
      <c r="D25" s="34">
        <f t="shared" si="5"/>
        <v>92.11999999999999</v>
      </c>
      <c r="E25" s="42">
        <v>5</v>
      </c>
      <c r="F25" s="34">
        <v>5</v>
      </c>
      <c r="G25" s="42">
        <f>(E25*($G2))/1000</f>
        <v>10.55</v>
      </c>
      <c r="H25" s="37">
        <f>G2*F25/1000</f>
        <v>10.55</v>
      </c>
      <c r="I25" s="34">
        <v>10</v>
      </c>
      <c r="J25" s="34">
        <v>10</v>
      </c>
      <c r="K25" s="42">
        <f>I25*J2/1000</f>
        <v>81.57</v>
      </c>
      <c r="L25" s="34">
        <f>J25*J2/1000</f>
        <v>81.57</v>
      </c>
      <c r="M25" s="34"/>
      <c r="N25" s="34"/>
      <c r="O25" s="34"/>
      <c r="P25" s="34"/>
      <c r="Q25" s="42">
        <f t="shared" si="0"/>
        <v>92.11999999999999</v>
      </c>
      <c r="R25" s="42">
        <f t="shared" si="1"/>
        <v>92.11999999999999</v>
      </c>
      <c r="S25" s="34"/>
      <c r="T25" s="34">
        <f t="shared" si="6"/>
        <v>0</v>
      </c>
      <c r="U25" s="34">
        <f t="shared" si="2"/>
        <v>100</v>
      </c>
    </row>
    <row r="26" spans="1:21" ht="13.5" customHeight="1">
      <c r="A26" s="6">
        <f t="shared" si="3"/>
        <v>20</v>
      </c>
      <c r="B26" s="8" t="s">
        <v>36</v>
      </c>
      <c r="C26" s="34">
        <f t="shared" si="4"/>
        <v>88.18299999999999</v>
      </c>
      <c r="D26" s="34">
        <f t="shared" si="5"/>
        <v>172.146</v>
      </c>
      <c r="E26" s="44">
        <v>12</v>
      </c>
      <c r="F26" s="34">
        <v>7</v>
      </c>
      <c r="G26" s="42">
        <f>(E26*($G2))/1000</f>
        <v>25.32</v>
      </c>
      <c r="H26" s="37">
        <f>G2*F26/1000</f>
        <v>14.77</v>
      </c>
      <c r="I26" s="34">
        <v>18</v>
      </c>
      <c r="J26" s="34">
        <v>9</v>
      </c>
      <c r="K26" s="42">
        <f>I26*J2/1000</f>
        <v>146.826</v>
      </c>
      <c r="L26" s="34">
        <f>J26*J2/1000</f>
        <v>73.413</v>
      </c>
      <c r="M26" s="34"/>
      <c r="N26" s="34"/>
      <c r="O26" s="34"/>
      <c r="P26" s="34"/>
      <c r="Q26" s="42">
        <f t="shared" si="0"/>
        <v>172.146</v>
      </c>
      <c r="R26" s="42">
        <f t="shared" si="1"/>
        <v>88.18299999999999</v>
      </c>
      <c r="S26" s="34"/>
      <c r="T26" s="34">
        <f t="shared" si="6"/>
        <v>83.963</v>
      </c>
      <c r="U26" s="34">
        <f t="shared" si="2"/>
        <v>51.225703763084816</v>
      </c>
    </row>
    <row r="27" spans="1:21" ht="13.5" customHeight="1">
      <c r="A27" s="6">
        <f t="shared" si="3"/>
        <v>21</v>
      </c>
      <c r="B27" s="31" t="s">
        <v>32</v>
      </c>
      <c r="C27" s="34">
        <f t="shared" si="4"/>
        <v>1054.5420000000001</v>
      </c>
      <c r="D27" s="34">
        <f t="shared" si="5"/>
        <v>1292.51</v>
      </c>
      <c r="E27" s="42">
        <v>110</v>
      </c>
      <c r="F27" s="38">
        <v>90</v>
      </c>
      <c r="G27" s="42">
        <f>(E27*($G2))/1000</f>
        <v>232.1</v>
      </c>
      <c r="H27" s="37">
        <f>G2*F27/1000</f>
        <v>189.9</v>
      </c>
      <c r="I27" s="38">
        <v>130</v>
      </c>
      <c r="J27" s="38">
        <v>106</v>
      </c>
      <c r="K27" s="42">
        <f>I27*J2/1000</f>
        <v>1060.41</v>
      </c>
      <c r="L27" s="34">
        <f>J27*J2/1000</f>
        <v>864.642</v>
      </c>
      <c r="M27" s="34"/>
      <c r="N27" s="34"/>
      <c r="O27" s="34"/>
      <c r="P27" s="34"/>
      <c r="Q27" s="42">
        <f t="shared" si="0"/>
        <v>1292.51</v>
      </c>
      <c r="R27" s="42">
        <f t="shared" si="1"/>
        <v>1054.5420000000001</v>
      </c>
      <c r="S27" s="34"/>
      <c r="T27" s="34">
        <f t="shared" si="6"/>
        <v>237.96799999999985</v>
      </c>
      <c r="U27" s="34">
        <f t="shared" si="2"/>
        <v>81.58869177027645</v>
      </c>
    </row>
    <row r="28" spans="1:21" ht="13.5" customHeight="1">
      <c r="A28" s="6">
        <f t="shared" si="3"/>
        <v>22</v>
      </c>
      <c r="B28" s="15" t="s">
        <v>33</v>
      </c>
      <c r="C28" s="34">
        <f t="shared" si="4"/>
        <v>358.779</v>
      </c>
      <c r="D28" s="34">
        <f t="shared" si="5"/>
        <v>552.72</v>
      </c>
      <c r="E28" s="43">
        <v>30</v>
      </c>
      <c r="F28" s="34">
        <v>27</v>
      </c>
      <c r="G28" s="42">
        <f>(E28*($G2))/1000</f>
        <v>63.3</v>
      </c>
      <c r="H28" s="37">
        <f>G2*F28/1000</f>
        <v>56.97</v>
      </c>
      <c r="I28" s="34">
        <v>60</v>
      </c>
      <c r="J28" s="34">
        <v>37</v>
      </c>
      <c r="K28" s="42">
        <f>I28*J2/1000</f>
        <v>489.42</v>
      </c>
      <c r="L28" s="34">
        <f>J28*J2/1000</f>
        <v>301.809</v>
      </c>
      <c r="M28" s="34"/>
      <c r="N28" s="34"/>
      <c r="O28" s="34"/>
      <c r="P28" s="34"/>
      <c r="Q28" s="42">
        <f t="shared" si="0"/>
        <v>552.72</v>
      </c>
      <c r="R28" s="42">
        <f t="shared" si="1"/>
        <v>358.779</v>
      </c>
      <c r="S28" s="34"/>
      <c r="T28" s="34">
        <f t="shared" si="6"/>
        <v>193.94100000000003</v>
      </c>
      <c r="U28" s="34">
        <f t="shared" si="2"/>
        <v>64.9115284411637</v>
      </c>
    </row>
    <row r="29" spans="1:21" s="12" customFormat="1" ht="13.5" customHeight="1">
      <c r="A29" s="6">
        <f t="shared" si="3"/>
        <v>23</v>
      </c>
      <c r="B29" s="26" t="s">
        <v>55</v>
      </c>
      <c r="C29" s="34">
        <f t="shared" si="4"/>
        <v>7.5806000000000004</v>
      </c>
      <c r="D29" s="34">
        <f t="shared" si="5"/>
        <v>18.424</v>
      </c>
      <c r="E29" s="42">
        <v>1</v>
      </c>
      <c r="F29" s="37">
        <v>0.5</v>
      </c>
      <c r="G29" s="42">
        <f>(E29*($G2))/1000</f>
        <v>2.11</v>
      </c>
      <c r="H29" s="37">
        <f>G2*F29/1000</f>
        <v>1.055</v>
      </c>
      <c r="I29" s="37">
        <v>2</v>
      </c>
      <c r="J29" s="37">
        <v>0.8</v>
      </c>
      <c r="K29" s="42">
        <f>I29*J2/1000</f>
        <v>16.314</v>
      </c>
      <c r="L29" s="34">
        <f>J29*J2/1000</f>
        <v>6.525600000000001</v>
      </c>
      <c r="M29" s="37"/>
      <c r="N29" s="37"/>
      <c r="O29" s="37"/>
      <c r="P29" s="37"/>
      <c r="Q29" s="42">
        <f t="shared" si="0"/>
        <v>18.424</v>
      </c>
      <c r="R29" s="42">
        <f t="shared" si="1"/>
        <v>7.5806000000000004</v>
      </c>
      <c r="S29" s="37"/>
      <c r="T29" s="34">
        <f t="shared" si="6"/>
        <v>10.843399999999999</v>
      </c>
      <c r="U29" s="34">
        <f t="shared" si="2"/>
        <v>41.14524533217543</v>
      </c>
    </row>
    <row r="30" spans="1:21" s="12" customFormat="1" ht="13.5" customHeight="1">
      <c r="A30" s="6">
        <f t="shared" si="3"/>
        <v>24</v>
      </c>
      <c r="B30" s="26" t="s">
        <v>56</v>
      </c>
      <c r="C30" s="34">
        <f t="shared" si="4"/>
        <v>6.5539</v>
      </c>
      <c r="D30" s="34">
        <f t="shared" si="5"/>
        <v>18.424</v>
      </c>
      <c r="E30" s="43">
        <v>1</v>
      </c>
      <c r="F30" s="37">
        <v>0.4</v>
      </c>
      <c r="G30" s="42">
        <f>(E30*($G2))/1000</f>
        <v>2.11</v>
      </c>
      <c r="H30" s="37">
        <f>G2*F30/1000</f>
        <v>0.844</v>
      </c>
      <c r="I30" s="37">
        <v>2</v>
      </c>
      <c r="J30" s="37">
        <v>0.7</v>
      </c>
      <c r="K30" s="42">
        <f>I30*J2/1000</f>
        <v>16.314</v>
      </c>
      <c r="L30" s="34">
        <f>J30*J2/1000</f>
        <v>5.709899999999999</v>
      </c>
      <c r="M30" s="37"/>
      <c r="N30" s="37"/>
      <c r="O30" s="37"/>
      <c r="P30" s="37"/>
      <c r="Q30" s="42">
        <f t="shared" si="0"/>
        <v>18.424</v>
      </c>
      <c r="R30" s="42">
        <f t="shared" si="1"/>
        <v>6.5539</v>
      </c>
      <c r="S30" s="37"/>
      <c r="T30" s="34">
        <f t="shared" si="6"/>
        <v>11.8701</v>
      </c>
      <c r="U30" s="34">
        <f t="shared" si="2"/>
        <v>35.57262266608771</v>
      </c>
    </row>
    <row r="31" spans="1:21" ht="13.5" customHeight="1">
      <c r="A31" s="6">
        <f t="shared" si="3"/>
        <v>25</v>
      </c>
      <c r="B31" s="15" t="s">
        <v>43</v>
      </c>
      <c r="C31" s="34">
        <f t="shared" si="4"/>
        <v>2.7470999999999997</v>
      </c>
      <c r="D31" s="34">
        <f t="shared" si="5"/>
        <v>1.8314000000000001</v>
      </c>
      <c r="E31" s="48">
        <v>0.2</v>
      </c>
      <c r="F31" s="36">
        <v>0.3</v>
      </c>
      <c r="G31" s="42">
        <v>0.2</v>
      </c>
      <c r="H31" s="37">
        <v>0.3</v>
      </c>
      <c r="I31" s="48">
        <v>0.2</v>
      </c>
      <c r="J31" s="36">
        <v>0.3</v>
      </c>
      <c r="K31" s="42">
        <f>I31*J2/1000</f>
        <v>1.6314000000000002</v>
      </c>
      <c r="L31" s="34">
        <f>J31*J2/1000</f>
        <v>2.4471</v>
      </c>
      <c r="M31" s="34"/>
      <c r="N31" s="34"/>
      <c r="O31" s="34"/>
      <c r="P31" s="34"/>
      <c r="Q31" s="42">
        <f t="shared" si="0"/>
        <v>1.8314000000000001</v>
      </c>
      <c r="R31" s="42">
        <f t="shared" si="1"/>
        <v>2.7470999999999997</v>
      </c>
      <c r="S31" s="34"/>
      <c r="T31" s="34">
        <f t="shared" si="6"/>
        <v>-0.9156999999999995</v>
      </c>
      <c r="U31" s="34">
        <f t="shared" si="2"/>
        <v>149.99999999999997</v>
      </c>
    </row>
    <row r="32" spans="1:21" ht="13.5" customHeight="1">
      <c r="A32" s="6">
        <f t="shared" si="3"/>
        <v>26</v>
      </c>
      <c r="B32" s="22" t="s">
        <v>57</v>
      </c>
      <c r="C32" s="34">
        <f t="shared" si="4"/>
        <v>75.806</v>
      </c>
      <c r="D32" s="34">
        <f t="shared" si="5"/>
        <v>75.806</v>
      </c>
      <c r="E32" s="42">
        <v>5</v>
      </c>
      <c r="F32" s="34">
        <v>5</v>
      </c>
      <c r="G32" s="42">
        <f>(E32*($G2))/1000</f>
        <v>10.55</v>
      </c>
      <c r="H32" s="37">
        <f>G2*F32/1000</f>
        <v>10.55</v>
      </c>
      <c r="I32" s="34">
        <v>8</v>
      </c>
      <c r="J32" s="34">
        <v>8</v>
      </c>
      <c r="K32" s="42">
        <f>I32*J2/1000</f>
        <v>65.256</v>
      </c>
      <c r="L32" s="34">
        <f>J32*J2/1000</f>
        <v>65.256</v>
      </c>
      <c r="M32" s="34"/>
      <c r="N32" s="34"/>
      <c r="O32" s="34"/>
      <c r="P32" s="34"/>
      <c r="Q32" s="42">
        <f t="shared" si="0"/>
        <v>75.806</v>
      </c>
      <c r="R32" s="42">
        <f t="shared" si="1"/>
        <v>75.806</v>
      </c>
      <c r="S32" s="34"/>
      <c r="T32" s="34">
        <f t="shared" si="6"/>
        <v>0</v>
      </c>
      <c r="U32" s="34">
        <f t="shared" si="2"/>
        <v>100</v>
      </c>
    </row>
    <row r="33" spans="1:21" ht="13.5" customHeight="1">
      <c r="A33" s="6">
        <f t="shared" si="3"/>
        <v>27</v>
      </c>
      <c r="B33" s="22" t="s">
        <v>66</v>
      </c>
      <c r="C33" s="34">
        <f t="shared" si="4"/>
        <v>14.1345</v>
      </c>
      <c r="D33" s="34">
        <f t="shared" si="5"/>
        <v>14.3455</v>
      </c>
      <c r="E33" s="42">
        <v>1</v>
      </c>
      <c r="F33" s="34">
        <v>0.9</v>
      </c>
      <c r="G33" s="42">
        <f>(E33*($G2))/1000</f>
        <v>2.11</v>
      </c>
      <c r="H33" s="37">
        <f>G2*F33/1000</f>
        <v>1.899</v>
      </c>
      <c r="I33" s="34">
        <v>1.5</v>
      </c>
      <c r="J33" s="34">
        <v>1.5</v>
      </c>
      <c r="K33" s="42">
        <f>I33*J2/1000</f>
        <v>12.2355</v>
      </c>
      <c r="L33" s="34">
        <f>J33*J2/1000</f>
        <v>12.2355</v>
      </c>
      <c r="M33" s="34"/>
      <c r="N33" s="34"/>
      <c r="O33" s="34"/>
      <c r="P33" s="34"/>
      <c r="Q33" s="42">
        <f t="shared" si="0"/>
        <v>14.3455</v>
      </c>
      <c r="R33" s="42">
        <f t="shared" si="1"/>
        <v>14.1345</v>
      </c>
      <c r="S33" s="34"/>
      <c r="T33" s="34">
        <f t="shared" si="6"/>
        <v>0.2110000000000003</v>
      </c>
      <c r="U33" s="34">
        <f t="shared" si="2"/>
        <v>98.52915548429822</v>
      </c>
    </row>
    <row r="34" spans="1:21" ht="13.5" customHeight="1">
      <c r="A34" s="6">
        <f t="shared" si="3"/>
        <v>28</v>
      </c>
      <c r="B34" s="22" t="s">
        <v>60</v>
      </c>
      <c r="C34" s="34">
        <f t="shared" si="4"/>
        <v>9.634</v>
      </c>
      <c r="D34" s="34">
        <f t="shared" si="5"/>
        <v>28.691</v>
      </c>
      <c r="E34" s="42">
        <v>2</v>
      </c>
      <c r="F34" s="34">
        <v>0.7</v>
      </c>
      <c r="G34" s="42">
        <f>(E34*($G2))/1000</f>
        <v>4.22</v>
      </c>
      <c r="H34" s="37">
        <f>G2*F34/1000</f>
        <v>1.477</v>
      </c>
      <c r="I34" s="34">
        <v>3</v>
      </c>
      <c r="J34" s="34">
        <v>1</v>
      </c>
      <c r="K34" s="42">
        <f>I34*J2/1000</f>
        <v>24.471</v>
      </c>
      <c r="L34" s="34">
        <f>J34*J2/1000</f>
        <v>8.157</v>
      </c>
      <c r="M34" s="34"/>
      <c r="N34" s="34"/>
      <c r="O34" s="34"/>
      <c r="P34" s="34"/>
      <c r="Q34" s="42">
        <f t="shared" si="0"/>
        <v>28.691</v>
      </c>
      <c r="R34" s="42">
        <f t="shared" si="1"/>
        <v>9.634</v>
      </c>
      <c r="S34" s="34"/>
      <c r="T34" s="34">
        <f t="shared" si="6"/>
        <v>19.057</v>
      </c>
      <c r="U34" s="34">
        <f t="shared" si="2"/>
        <v>33.5784740859503</v>
      </c>
    </row>
    <row r="35" spans="1:21" ht="13.5" customHeight="1">
      <c r="A35" s="6">
        <f t="shared" si="3"/>
        <v>29</v>
      </c>
      <c r="B35" s="22" t="s">
        <v>61</v>
      </c>
      <c r="C35" s="34">
        <f t="shared" si="4"/>
        <v>18.424</v>
      </c>
      <c r="D35" s="34">
        <f t="shared" si="5"/>
        <v>18.424</v>
      </c>
      <c r="E35" s="42">
        <v>1</v>
      </c>
      <c r="F35" s="34">
        <v>1</v>
      </c>
      <c r="G35" s="42">
        <f>(E35*($G2))/1000</f>
        <v>2.11</v>
      </c>
      <c r="H35" s="37">
        <f>G2*F35/1000</f>
        <v>2.11</v>
      </c>
      <c r="I35" s="34">
        <v>2</v>
      </c>
      <c r="J35" s="34">
        <v>2</v>
      </c>
      <c r="K35" s="42">
        <f>I35*J2/1000</f>
        <v>16.314</v>
      </c>
      <c r="L35" s="34">
        <f>J35*J2/1000</f>
        <v>16.314</v>
      </c>
      <c r="M35" s="34"/>
      <c r="N35" s="34"/>
      <c r="O35" s="34"/>
      <c r="P35" s="34"/>
      <c r="Q35" s="42">
        <f t="shared" si="0"/>
        <v>18.424</v>
      </c>
      <c r="R35" s="42">
        <f t="shared" si="1"/>
        <v>18.424</v>
      </c>
      <c r="S35" s="34"/>
      <c r="T35" s="34">
        <f t="shared" si="6"/>
        <v>0</v>
      </c>
      <c r="U35" s="34">
        <f t="shared" si="2"/>
        <v>100</v>
      </c>
    </row>
    <row r="36" spans="1:21" ht="13.5" customHeight="1">
      <c r="A36" s="6">
        <f t="shared" si="3"/>
        <v>30</v>
      </c>
      <c r="B36" s="22" t="s">
        <v>58</v>
      </c>
      <c r="C36" s="34">
        <f t="shared" si="4"/>
        <v>0.20534000000000002</v>
      </c>
      <c r="D36" s="34">
        <f t="shared" si="5"/>
        <v>0.20534000000000002</v>
      </c>
      <c r="E36" s="48">
        <v>0.02</v>
      </c>
      <c r="F36" s="39">
        <v>0.02</v>
      </c>
      <c r="G36" s="42">
        <f>(E36*($G2))/1000</f>
        <v>0.0422</v>
      </c>
      <c r="H36" s="35">
        <f>G2*F36/1000</f>
        <v>0.0422</v>
      </c>
      <c r="I36" s="39">
        <v>0.02</v>
      </c>
      <c r="J36" s="36">
        <v>0.02</v>
      </c>
      <c r="K36" s="42">
        <f>I36*J2/1000</f>
        <v>0.16314</v>
      </c>
      <c r="L36" s="36">
        <f>J36*J2/1000</f>
        <v>0.16314</v>
      </c>
      <c r="M36" s="34"/>
      <c r="N36" s="34"/>
      <c r="O36" s="34"/>
      <c r="P36" s="34"/>
      <c r="Q36" s="42">
        <f t="shared" si="0"/>
        <v>0.20534000000000002</v>
      </c>
      <c r="R36" s="42">
        <f t="shared" si="1"/>
        <v>0.20534000000000002</v>
      </c>
      <c r="S36" s="34"/>
      <c r="T36" s="34">
        <f t="shared" si="6"/>
        <v>0</v>
      </c>
      <c r="U36" s="34">
        <f t="shared" si="2"/>
        <v>100</v>
      </c>
    </row>
    <row r="37" spans="1:21" ht="13.5" customHeight="1">
      <c r="A37" s="6">
        <f t="shared" si="3"/>
        <v>31</v>
      </c>
      <c r="B37" s="22" t="s">
        <v>62</v>
      </c>
      <c r="C37" s="34">
        <f t="shared" si="4"/>
        <v>0</v>
      </c>
      <c r="D37" s="34">
        <f t="shared" si="5"/>
        <v>1.0267000000000002</v>
      </c>
      <c r="E37" s="42">
        <v>0.1</v>
      </c>
      <c r="F37" s="34">
        <v>0</v>
      </c>
      <c r="G37" s="42">
        <f>(E37*($G2))/1000</f>
        <v>0.211</v>
      </c>
      <c r="H37" s="37">
        <f>G2*F37/1000</f>
        <v>0</v>
      </c>
      <c r="I37" s="34">
        <v>0.1</v>
      </c>
      <c r="J37" s="34">
        <v>0</v>
      </c>
      <c r="K37" s="42">
        <f>I37*J2/1000</f>
        <v>0.8157000000000001</v>
      </c>
      <c r="L37" s="34">
        <f>J37*J2/1000</f>
        <v>0</v>
      </c>
      <c r="M37" s="34"/>
      <c r="N37" s="34"/>
      <c r="O37" s="34"/>
      <c r="P37" s="34"/>
      <c r="Q37" s="42">
        <f t="shared" si="0"/>
        <v>1.0267000000000002</v>
      </c>
      <c r="R37" s="42">
        <f t="shared" si="1"/>
        <v>0</v>
      </c>
      <c r="S37" s="34"/>
      <c r="T37" s="34">
        <f t="shared" si="6"/>
        <v>1.0267000000000002</v>
      </c>
      <c r="U37" s="34">
        <f t="shared" si="2"/>
        <v>0</v>
      </c>
    </row>
    <row r="38" spans="1:21" ht="13.5" customHeight="1">
      <c r="A38" s="6">
        <f t="shared" si="3"/>
        <v>32</v>
      </c>
      <c r="B38" s="30" t="s">
        <v>40</v>
      </c>
      <c r="C38" s="34">
        <f t="shared" si="4"/>
        <v>0</v>
      </c>
      <c r="D38" s="34">
        <f t="shared" si="5"/>
        <v>18.424</v>
      </c>
      <c r="E38" s="42">
        <v>1</v>
      </c>
      <c r="F38" s="34">
        <v>0</v>
      </c>
      <c r="G38" s="42">
        <f>(E38*($G2))/1000</f>
        <v>2.11</v>
      </c>
      <c r="H38" s="37">
        <f>G2*F38/1000</f>
        <v>0</v>
      </c>
      <c r="I38" s="34">
        <v>2</v>
      </c>
      <c r="J38" s="34">
        <v>0</v>
      </c>
      <c r="K38" s="42">
        <f>I38*J2/1000</f>
        <v>16.314</v>
      </c>
      <c r="L38" s="34">
        <f>J38*J2/1000</f>
        <v>0</v>
      </c>
      <c r="M38" s="34"/>
      <c r="N38" s="34"/>
      <c r="O38" s="34"/>
      <c r="P38" s="34"/>
      <c r="Q38" s="42">
        <f t="shared" si="0"/>
        <v>18.424</v>
      </c>
      <c r="R38" s="42">
        <f t="shared" si="1"/>
        <v>0</v>
      </c>
      <c r="S38" s="34"/>
      <c r="T38" s="34">
        <f t="shared" si="6"/>
        <v>18.424</v>
      </c>
      <c r="U38" s="34">
        <f t="shared" si="2"/>
        <v>0</v>
      </c>
    </row>
    <row r="39" spans="1:21" ht="13.5" customHeight="1">
      <c r="A39" s="6">
        <f t="shared" si="3"/>
        <v>33</v>
      </c>
      <c r="B39" s="8" t="s">
        <v>63</v>
      </c>
      <c r="C39" s="34">
        <f t="shared" si="4"/>
        <v>0.20534000000000002</v>
      </c>
      <c r="D39" s="34">
        <f t="shared" si="5"/>
        <v>0.20534000000000002</v>
      </c>
      <c r="E39" s="48">
        <v>0.02</v>
      </c>
      <c r="F39" s="36">
        <v>0.02</v>
      </c>
      <c r="G39" s="42">
        <f>(E39*($G2))/1000</f>
        <v>0.0422</v>
      </c>
      <c r="H39" s="37">
        <f>G2*F39/1000</f>
        <v>0.0422</v>
      </c>
      <c r="I39" s="36">
        <v>0.02</v>
      </c>
      <c r="J39" s="36">
        <v>0.02</v>
      </c>
      <c r="K39" s="42">
        <f>I39*J2/1000</f>
        <v>0.16314</v>
      </c>
      <c r="L39" s="34">
        <f>J39*J2/1000</f>
        <v>0.16314</v>
      </c>
      <c r="M39" s="34"/>
      <c r="N39" s="34"/>
      <c r="O39" s="34"/>
      <c r="P39" s="34"/>
      <c r="Q39" s="42">
        <f t="shared" si="0"/>
        <v>0.20534000000000002</v>
      </c>
      <c r="R39" s="42">
        <f t="shared" si="1"/>
        <v>0.20534000000000002</v>
      </c>
      <c r="S39" s="34"/>
      <c r="T39" s="34">
        <f t="shared" si="6"/>
        <v>0</v>
      </c>
      <c r="U39" s="34">
        <f t="shared" si="2"/>
        <v>100</v>
      </c>
    </row>
    <row r="40" spans="1:21" ht="13.5" customHeight="1" hidden="1">
      <c r="A40" s="29"/>
      <c r="B40" s="28"/>
      <c r="C40" s="5"/>
      <c r="D40" s="5"/>
      <c r="E40" s="45"/>
      <c r="F40" s="5"/>
      <c r="G40" s="45"/>
      <c r="H40" s="5"/>
      <c r="I40" s="5"/>
      <c r="J40" s="5"/>
      <c r="K40" s="45"/>
      <c r="L40" s="5"/>
      <c r="M40" s="5"/>
      <c r="N40" s="5"/>
      <c r="O40" s="5"/>
      <c r="P40" s="5"/>
      <c r="Q40" s="42">
        <f t="shared" si="0"/>
        <v>0</v>
      </c>
      <c r="R40" s="5"/>
      <c r="S40" s="18"/>
      <c r="T40" s="18"/>
      <c r="U40" s="18"/>
    </row>
    <row r="41" spans="1:21" ht="12.75">
      <c r="A41" s="71" t="s">
        <v>44</v>
      </c>
      <c r="B41" s="71"/>
      <c r="C41" s="71"/>
      <c r="D41" s="5"/>
      <c r="E41" s="45"/>
      <c r="F41" s="5"/>
      <c r="G41" s="45"/>
      <c r="H41" s="51" t="s">
        <v>77</v>
      </c>
      <c r="I41" s="5"/>
      <c r="J41" s="5"/>
      <c r="K41" s="45"/>
      <c r="L41" s="5"/>
      <c r="M41" s="5"/>
      <c r="N41" s="5"/>
      <c r="O41" s="72" t="s">
        <v>78</v>
      </c>
      <c r="P41" s="73"/>
      <c r="Q41" s="73"/>
      <c r="R41" s="5"/>
      <c r="S41" s="18"/>
      <c r="T41" s="18"/>
      <c r="U41" s="18"/>
    </row>
    <row r="42" spans="1:21" ht="12.75">
      <c r="A42" s="18"/>
      <c r="B42" s="20"/>
      <c r="C42" s="4"/>
      <c r="D42" s="69" t="s">
        <v>47</v>
      </c>
      <c r="E42" s="69"/>
      <c r="F42" s="69"/>
      <c r="G42" s="45"/>
      <c r="H42" s="4"/>
      <c r="I42" s="4"/>
      <c r="J42" s="4"/>
      <c r="K42" s="70" t="s">
        <v>48</v>
      </c>
      <c r="L42" s="70"/>
      <c r="M42" s="70"/>
      <c r="N42" s="5"/>
      <c r="O42" s="5"/>
      <c r="P42" s="4"/>
      <c r="Q42" s="4"/>
      <c r="R42" s="4"/>
      <c r="S42" s="68" t="s">
        <v>76</v>
      </c>
      <c r="T42" s="69"/>
      <c r="U42" s="69"/>
    </row>
    <row r="43" spans="1:21" ht="12.75">
      <c r="A43" s="18"/>
      <c r="B43" s="18"/>
      <c r="C43" s="5"/>
      <c r="D43" s="5"/>
      <c r="E43" s="45"/>
      <c r="F43" s="5"/>
      <c r="G43" s="45"/>
      <c r="H43" s="5"/>
      <c r="I43" s="5"/>
      <c r="J43" s="5"/>
      <c r="K43" s="45"/>
      <c r="L43" s="5"/>
      <c r="M43" s="5"/>
      <c r="N43" s="5"/>
      <c r="O43" s="5"/>
      <c r="P43" s="5"/>
      <c r="Q43" s="5"/>
      <c r="R43" s="5"/>
      <c r="S43" s="18"/>
      <c r="T43" s="18"/>
      <c r="U43" s="18"/>
    </row>
  </sheetData>
  <mergeCells count="26">
    <mergeCell ref="C1:P1"/>
    <mergeCell ref="B2:D2"/>
    <mergeCell ref="P2:Q2"/>
    <mergeCell ref="S42:U42"/>
    <mergeCell ref="L2:O2"/>
    <mergeCell ref="A41:C41"/>
    <mergeCell ref="O41:Q41"/>
    <mergeCell ref="D42:F42"/>
    <mergeCell ref="K42:M42"/>
    <mergeCell ref="U4:U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E4:H4"/>
    <mergeCell ref="E5:F5"/>
    <mergeCell ref="G5:H5"/>
    <mergeCell ref="A4:A6"/>
    <mergeCell ref="B4:B6"/>
    <mergeCell ref="C4:C6"/>
    <mergeCell ref="D4:D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workbookViewId="0" topLeftCell="A1">
      <selection activeCell="A42" sqref="A42:V44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hidden="1" customWidth="1"/>
    <col min="4" max="4" width="9.57421875" style="2" hidden="1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6.003906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86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v>3886</v>
      </c>
      <c r="H2" s="27" t="s">
        <v>3</v>
      </c>
      <c r="I2" s="27"/>
      <c r="J2" s="33">
        <v>19062</v>
      </c>
      <c r="K2" s="40"/>
      <c r="L2" s="70" t="s">
        <v>4</v>
      </c>
      <c r="M2" s="70"/>
      <c r="N2" s="70"/>
      <c r="O2" s="70"/>
      <c r="P2" s="67">
        <v>22948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f aca="true" t="shared" si="0" ref="C7:C38">H7+L7</f>
        <v>1069.68</v>
      </c>
      <c r="D7" s="34">
        <f aca="true" t="shared" si="1" ref="D7:D38">G7+K7</f>
        <v>1069.68</v>
      </c>
      <c r="E7" s="42">
        <v>30</v>
      </c>
      <c r="F7" s="34">
        <v>30</v>
      </c>
      <c r="G7" s="42">
        <f>(E7*($G2))/1000</f>
        <v>116.58</v>
      </c>
      <c r="H7" s="37">
        <f>F7*G2/1000</f>
        <v>116.58</v>
      </c>
      <c r="I7" s="34">
        <v>50</v>
      </c>
      <c r="J7" s="34">
        <v>50</v>
      </c>
      <c r="K7" s="42">
        <f>I7*J2/1000</f>
        <v>953.1</v>
      </c>
      <c r="L7" s="34">
        <f>J7*J2/1000</f>
        <v>953.1</v>
      </c>
      <c r="M7" s="34"/>
      <c r="N7" s="34"/>
      <c r="O7" s="34"/>
      <c r="P7" s="34"/>
      <c r="Q7" s="42">
        <f aca="true" t="shared" si="2" ref="Q7:Q41">D7</f>
        <v>1069.68</v>
      </c>
      <c r="R7" s="42">
        <f aca="true" t="shared" si="3" ref="R7:R38">C7</f>
        <v>1069.68</v>
      </c>
      <c r="S7" s="34"/>
      <c r="T7" s="34">
        <f>Q7-R7</f>
        <v>0</v>
      </c>
      <c r="U7" s="34">
        <v>99.1</v>
      </c>
    </row>
    <row r="8" spans="1:21" ht="13.5" customHeight="1">
      <c r="A8" s="6">
        <f aca="true" t="shared" si="4" ref="A8:A38">A7+1</f>
        <v>2</v>
      </c>
      <c r="B8" s="8" t="s">
        <v>21</v>
      </c>
      <c r="C8" s="34">
        <f t="shared" si="0"/>
        <v>2277.0112</v>
      </c>
      <c r="D8" s="34">
        <f t="shared" si="1"/>
        <v>2368.84</v>
      </c>
      <c r="E8" s="42">
        <v>70</v>
      </c>
      <c r="F8" s="34">
        <v>65.5</v>
      </c>
      <c r="G8" s="42">
        <f>(E8*($G2))/1000</f>
        <v>272.02</v>
      </c>
      <c r="H8" s="37">
        <f>F8*G2/1000</f>
        <v>254.533</v>
      </c>
      <c r="I8" s="34">
        <v>110</v>
      </c>
      <c r="J8" s="34">
        <v>106.1</v>
      </c>
      <c r="K8" s="42">
        <f>I8*J2/1000</f>
        <v>2096.82</v>
      </c>
      <c r="L8" s="34">
        <f>J8*J2/1000</f>
        <v>2022.4782</v>
      </c>
      <c r="M8" s="34"/>
      <c r="N8" s="34"/>
      <c r="O8" s="34"/>
      <c r="P8" s="34"/>
      <c r="Q8" s="42">
        <f t="shared" si="2"/>
        <v>2368.84</v>
      </c>
      <c r="R8" s="42">
        <f t="shared" si="3"/>
        <v>2277.0112</v>
      </c>
      <c r="S8" s="34"/>
      <c r="T8" s="34">
        <f>Q8-R8</f>
        <v>91.82880000000023</v>
      </c>
      <c r="U8" s="34">
        <v>96.2</v>
      </c>
    </row>
    <row r="9" spans="1:21" ht="13.5" customHeight="1">
      <c r="A9" s="6">
        <f t="shared" si="4"/>
        <v>3</v>
      </c>
      <c r="B9" s="8" t="s">
        <v>22</v>
      </c>
      <c r="C9" s="34">
        <f t="shared" si="0"/>
        <v>576.3098</v>
      </c>
      <c r="D9" s="34">
        <f t="shared" si="1"/>
        <v>706.7660000000001</v>
      </c>
      <c r="E9" s="42">
        <v>20</v>
      </c>
      <c r="F9" s="34">
        <v>24.2</v>
      </c>
      <c r="G9" s="42">
        <f>(E9*($G2))/1000</f>
        <v>77.72</v>
      </c>
      <c r="H9" s="37">
        <f>F9*G2/1000</f>
        <v>94.0412</v>
      </c>
      <c r="I9" s="34">
        <v>33</v>
      </c>
      <c r="J9" s="34">
        <v>25.3</v>
      </c>
      <c r="K9" s="42">
        <f>I9*J2/1000</f>
        <v>629.046</v>
      </c>
      <c r="L9" s="34">
        <f>J9*J2/1000</f>
        <v>482.26860000000005</v>
      </c>
      <c r="M9" s="34"/>
      <c r="N9" s="34"/>
      <c r="O9" s="34"/>
      <c r="P9" s="34"/>
      <c r="Q9" s="42">
        <f t="shared" si="2"/>
        <v>706.7660000000001</v>
      </c>
      <c r="R9" s="42">
        <f t="shared" si="3"/>
        <v>576.3098</v>
      </c>
      <c r="S9" s="34"/>
      <c r="T9" s="34">
        <f>Q9-R9</f>
        <v>130.45620000000008</v>
      </c>
      <c r="U9" s="34">
        <v>81.6</v>
      </c>
    </row>
    <row r="10" spans="1:21" ht="13.5" customHeight="1">
      <c r="A10" s="6">
        <f t="shared" si="4"/>
        <v>4</v>
      </c>
      <c r="B10" s="8" t="s">
        <v>23</v>
      </c>
      <c r="C10" s="34">
        <f t="shared" si="0"/>
        <v>22.9112</v>
      </c>
      <c r="D10" s="34">
        <f t="shared" si="1"/>
        <v>87.906</v>
      </c>
      <c r="E10" s="42">
        <v>3</v>
      </c>
      <c r="F10" s="34">
        <v>0.5</v>
      </c>
      <c r="G10" s="42">
        <f>(E10*($G2))/1000</f>
        <v>11.658</v>
      </c>
      <c r="H10" s="37">
        <f>F10*G2/1000</f>
        <v>1.943</v>
      </c>
      <c r="I10" s="34">
        <v>4</v>
      </c>
      <c r="J10" s="34">
        <v>1.1</v>
      </c>
      <c r="K10" s="42">
        <f>I10*J2/1000</f>
        <v>76.248</v>
      </c>
      <c r="L10" s="34">
        <f>J10*J2/1000</f>
        <v>20.9682</v>
      </c>
      <c r="M10" s="34"/>
      <c r="N10" s="34"/>
      <c r="O10" s="34"/>
      <c r="P10" s="34"/>
      <c r="Q10" s="42">
        <f t="shared" si="2"/>
        <v>87.906</v>
      </c>
      <c r="R10" s="42">
        <f t="shared" si="3"/>
        <v>22.9112</v>
      </c>
      <c r="S10" s="34"/>
      <c r="T10" s="34">
        <f>Q10-R10</f>
        <v>64.9948</v>
      </c>
      <c r="U10" s="34">
        <v>22.7</v>
      </c>
    </row>
    <row r="11" spans="1:21" s="12" customFormat="1" ht="30" customHeight="1">
      <c r="A11" s="6">
        <f t="shared" si="4"/>
        <v>5</v>
      </c>
      <c r="B11" s="25" t="s">
        <v>65</v>
      </c>
      <c r="C11" s="34">
        <f t="shared" si="0"/>
        <v>920.98</v>
      </c>
      <c r="D11" s="34">
        <f t="shared" si="1"/>
        <v>1089.1100000000001</v>
      </c>
      <c r="E11" s="43">
        <v>35</v>
      </c>
      <c r="F11" s="34">
        <v>30</v>
      </c>
      <c r="G11" s="42">
        <f>(E11*($G2))/1000</f>
        <v>136.01</v>
      </c>
      <c r="H11" s="37">
        <f>G2*F11/1000</f>
        <v>116.58</v>
      </c>
      <c r="I11" s="37">
        <v>50</v>
      </c>
      <c r="J11" s="37">
        <v>42.2</v>
      </c>
      <c r="K11" s="42">
        <f>I11*J2/1000</f>
        <v>953.1</v>
      </c>
      <c r="L11" s="34">
        <v>804.4</v>
      </c>
      <c r="M11" s="37"/>
      <c r="N11" s="37"/>
      <c r="O11" s="37"/>
      <c r="P11" s="37"/>
      <c r="Q11" s="42">
        <f t="shared" si="2"/>
        <v>1089.1100000000001</v>
      </c>
      <c r="R11" s="42">
        <f t="shared" si="3"/>
        <v>920.98</v>
      </c>
      <c r="S11" s="37"/>
      <c r="T11" s="34">
        <v>168</v>
      </c>
      <c r="U11" s="34">
        <f>R11/Q11*100</f>
        <v>84.56262452828456</v>
      </c>
    </row>
    <row r="12" spans="1:21" ht="13.5" customHeight="1">
      <c r="A12" s="6">
        <f t="shared" si="4"/>
        <v>6</v>
      </c>
      <c r="B12" s="8" t="s">
        <v>25</v>
      </c>
      <c r="C12" s="34">
        <f t="shared" si="0"/>
        <v>3532.676</v>
      </c>
      <c r="D12" s="34">
        <f t="shared" si="1"/>
        <v>5157.78</v>
      </c>
      <c r="E12" s="42">
        <v>150</v>
      </c>
      <c r="F12" s="34">
        <v>115.4</v>
      </c>
      <c r="G12" s="42">
        <f>(E12*($G2))/1000</f>
        <v>582.9</v>
      </c>
      <c r="H12" s="37">
        <f>G2*F12/1000</f>
        <v>448.44440000000003</v>
      </c>
      <c r="I12" s="34">
        <v>240</v>
      </c>
      <c r="J12" s="34">
        <v>161.8</v>
      </c>
      <c r="K12" s="42">
        <f>I12*J2/1000</f>
        <v>4574.88</v>
      </c>
      <c r="L12" s="34">
        <f>J12*J2/1000</f>
        <v>3084.2316</v>
      </c>
      <c r="M12" s="34"/>
      <c r="N12" s="34"/>
      <c r="O12" s="34"/>
      <c r="P12" s="34"/>
      <c r="Q12" s="42">
        <f t="shared" si="2"/>
        <v>5157.78</v>
      </c>
      <c r="R12" s="42">
        <f t="shared" si="3"/>
        <v>3532.676</v>
      </c>
      <c r="S12" s="34"/>
      <c r="T12" s="34">
        <f aca="true" t="shared" si="5" ref="T12:T38">Q12-R12</f>
        <v>1625.1039999999998</v>
      </c>
      <c r="U12" s="34">
        <v>68.5</v>
      </c>
    </row>
    <row r="13" spans="1:21" ht="13.5" customHeight="1">
      <c r="A13" s="6">
        <f t="shared" si="4"/>
        <v>7</v>
      </c>
      <c r="B13" s="8" t="s">
        <v>26</v>
      </c>
      <c r="C13" s="34">
        <f t="shared" si="0"/>
        <v>3703.3538</v>
      </c>
      <c r="D13" s="34">
        <f t="shared" si="1"/>
        <v>6690.1</v>
      </c>
      <c r="E13" s="42">
        <v>250</v>
      </c>
      <c r="F13" s="34">
        <v>139.7</v>
      </c>
      <c r="G13" s="42">
        <f>(E13*($G2))/1000</f>
        <v>971.5</v>
      </c>
      <c r="H13" s="37">
        <f>G2*F13/1000</f>
        <v>542.8742</v>
      </c>
      <c r="I13" s="34">
        <v>300</v>
      </c>
      <c r="J13" s="34">
        <v>165.8</v>
      </c>
      <c r="K13" s="42">
        <f>I13*J2/1000</f>
        <v>5718.6</v>
      </c>
      <c r="L13" s="34">
        <f>J13*J2/1000</f>
        <v>3160.4796</v>
      </c>
      <c r="M13" s="34"/>
      <c r="N13" s="34"/>
      <c r="O13" s="34"/>
      <c r="P13" s="34"/>
      <c r="Q13" s="42">
        <f t="shared" si="2"/>
        <v>6690.1</v>
      </c>
      <c r="R13" s="42">
        <f t="shared" si="3"/>
        <v>3703.3538</v>
      </c>
      <c r="S13" s="34"/>
      <c r="T13" s="34">
        <f t="shared" si="5"/>
        <v>2986.7462000000005</v>
      </c>
      <c r="U13" s="34">
        <v>55.4</v>
      </c>
    </row>
    <row r="14" spans="1:21" ht="13.5" customHeight="1">
      <c r="A14" s="6">
        <f t="shared" si="4"/>
        <v>8</v>
      </c>
      <c r="B14" s="8" t="s">
        <v>27</v>
      </c>
      <c r="C14" s="34">
        <f t="shared" si="0"/>
        <v>3395.9285999999997</v>
      </c>
      <c r="D14" s="34">
        <f t="shared" si="1"/>
        <v>4395.3</v>
      </c>
      <c r="E14" s="42">
        <v>150</v>
      </c>
      <c r="F14" s="34">
        <v>117</v>
      </c>
      <c r="G14" s="42">
        <f>(E14*($G2))/1000</f>
        <v>582.9</v>
      </c>
      <c r="H14" s="37">
        <f>G2*F14/1000</f>
        <v>454.662</v>
      </c>
      <c r="I14" s="34">
        <v>200</v>
      </c>
      <c r="J14" s="34">
        <v>154.3</v>
      </c>
      <c r="K14" s="42">
        <f>I14*J2/1000</f>
        <v>3812.4</v>
      </c>
      <c r="L14" s="34">
        <f>J14*J2/1000</f>
        <v>2941.2666</v>
      </c>
      <c r="M14" s="34"/>
      <c r="N14" s="34"/>
      <c r="O14" s="34"/>
      <c r="P14" s="34"/>
      <c r="Q14" s="42">
        <f t="shared" si="2"/>
        <v>4395.3</v>
      </c>
      <c r="R14" s="42">
        <f t="shared" si="3"/>
        <v>3395.9285999999997</v>
      </c>
      <c r="S14" s="34"/>
      <c r="T14" s="34">
        <f t="shared" si="5"/>
        <v>999.3714000000004</v>
      </c>
      <c r="U14" s="34">
        <v>77.3</v>
      </c>
    </row>
    <row r="15" spans="1:21" ht="13.5" customHeight="1">
      <c r="A15" s="6">
        <f t="shared" si="4"/>
        <v>9</v>
      </c>
      <c r="B15" s="8" t="s">
        <v>28</v>
      </c>
      <c r="C15" s="34">
        <f t="shared" si="0"/>
        <v>1720.0372</v>
      </c>
      <c r="D15" s="34">
        <f t="shared" si="1"/>
        <v>2750.08</v>
      </c>
      <c r="E15" s="42">
        <v>70</v>
      </c>
      <c r="F15" s="34">
        <v>50.2</v>
      </c>
      <c r="G15" s="42">
        <f>(E15*($G2))/1000</f>
        <v>272.02</v>
      </c>
      <c r="H15" s="37">
        <f>G2*F15/1000</f>
        <v>195.0772</v>
      </c>
      <c r="I15" s="34">
        <v>130</v>
      </c>
      <c r="J15" s="34">
        <v>80</v>
      </c>
      <c r="K15" s="42">
        <f>I15*J2/1000</f>
        <v>2478.06</v>
      </c>
      <c r="L15" s="34">
        <f>J15*J2/1000</f>
        <v>1524.96</v>
      </c>
      <c r="M15" s="34"/>
      <c r="N15" s="34"/>
      <c r="O15" s="34"/>
      <c r="P15" s="34"/>
      <c r="Q15" s="42">
        <f t="shared" si="2"/>
        <v>2750.08</v>
      </c>
      <c r="R15" s="42">
        <f t="shared" si="3"/>
        <v>1720.0372</v>
      </c>
      <c r="S15" s="34"/>
      <c r="T15" s="34">
        <f t="shared" si="5"/>
        <v>1030.0428</v>
      </c>
      <c r="U15" s="34">
        <f>R15/Q15*100</f>
        <v>62.544987782173614</v>
      </c>
    </row>
    <row r="16" spans="1:21" ht="13.5" customHeight="1">
      <c r="A16" s="6">
        <f t="shared" si="4"/>
        <v>10</v>
      </c>
      <c r="B16" s="8" t="s">
        <v>29</v>
      </c>
      <c r="C16" s="34">
        <f t="shared" si="0"/>
        <v>154.6127</v>
      </c>
      <c r="D16" s="34">
        <f t="shared" si="1"/>
        <v>267.604</v>
      </c>
      <c r="E16" s="42">
        <v>10</v>
      </c>
      <c r="F16" s="34">
        <v>5.45</v>
      </c>
      <c r="G16" s="42">
        <f>(E16*($G2))/1000</f>
        <v>38.86</v>
      </c>
      <c r="H16" s="37">
        <f>G2*F16/1000</f>
        <v>21.1787</v>
      </c>
      <c r="I16" s="34">
        <v>12</v>
      </c>
      <c r="J16" s="34">
        <v>7</v>
      </c>
      <c r="K16" s="42">
        <f>I16*J2/1000</f>
        <v>228.744</v>
      </c>
      <c r="L16" s="34">
        <f>J16*J2/1000</f>
        <v>133.434</v>
      </c>
      <c r="M16" s="34"/>
      <c r="N16" s="34"/>
      <c r="O16" s="34"/>
      <c r="P16" s="34"/>
      <c r="Q16" s="42">
        <f t="shared" si="2"/>
        <v>267.604</v>
      </c>
      <c r="R16" s="42">
        <f t="shared" si="3"/>
        <v>154.6127</v>
      </c>
      <c r="S16" s="34"/>
      <c r="T16" s="34">
        <f t="shared" si="5"/>
        <v>112.9913</v>
      </c>
      <c r="U16" s="34">
        <v>59.9</v>
      </c>
    </row>
    <row r="17" spans="1:21" ht="13.5" customHeight="1">
      <c r="A17" s="6">
        <f t="shared" si="4"/>
        <v>11</v>
      </c>
      <c r="B17" s="8" t="s">
        <v>31</v>
      </c>
      <c r="C17" s="34">
        <f t="shared" si="0"/>
        <v>390.4148</v>
      </c>
      <c r="D17" s="34">
        <f t="shared" si="1"/>
        <v>427.872</v>
      </c>
      <c r="E17" s="42">
        <v>12</v>
      </c>
      <c r="F17" s="34">
        <v>10.7</v>
      </c>
      <c r="G17" s="42">
        <f>(E17*($G2))/1000</f>
        <v>46.632</v>
      </c>
      <c r="H17" s="37">
        <f>G2*F17/1000</f>
        <v>41.5802</v>
      </c>
      <c r="I17" s="34">
        <v>20</v>
      </c>
      <c r="J17" s="34">
        <v>18.3</v>
      </c>
      <c r="K17" s="42">
        <f>I17*J2/1000</f>
        <v>381.24</v>
      </c>
      <c r="L17" s="34">
        <f>J17*J2/1000</f>
        <v>348.8346</v>
      </c>
      <c r="M17" s="34"/>
      <c r="N17" s="34"/>
      <c r="O17" s="34"/>
      <c r="P17" s="34"/>
      <c r="Q17" s="42">
        <f t="shared" si="2"/>
        <v>427.872</v>
      </c>
      <c r="R17" s="42">
        <f t="shared" si="3"/>
        <v>390.4148</v>
      </c>
      <c r="S17" s="34"/>
      <c r="T17" s="34">
        <f t="shared" si="5"/>
        <v>37.4572</v>
      </c>
      <c r="U17" s="34">
        <v>91.3</v>
      </c>
    </row>
    <row r="18" spans="1:21" ht="13.5" customHeight="1">
      <c r="A18" s="6">
        <f t="shared" si="4"/>
        <v>12</v>
      </c>
      <c r="B18" s="1" t="s">
        <v>67</v>
      </c>
      <c r="C18" s="34">
        <f t="shared" si="0"/>
        <v>956.0278000000001</v>
      </c>
      <c r="D18" s="34">
        <f t="shared" si="1"/>
        <v>1108.54</v>
      </c>
      <c r="E18" s="42">
        <v>40</v>
      </c>
      <c r="F18" s="34">
        <v>34.6</v>
      </c>
      <c r="G18" s="42">
        <f>(E18*($G2))/1000</f>
        <v>155.44</v>
      </c>
      <c r="H18" s="37">
        <f>G2*F18/1000</f>
        <v>134.4556</v>
      </c>
      <c r="I18" s="34">
        <v>50</v>
      </c>
      <c r="J18" s="34">
        <v>43.1</v>
      </c>
      <c r="K18" s="42">
        <f>I18*J2/1000</f>
        <v>953.1</v>
      </c>
      <c r="L18" s="34">
        <f>J18*J2/1000</f>
        <v>821.5722000000001</v>
      </c>
      <c r="M18" s="34"/>
      <c r="N18" s="34"/>
      <c r="O18" s="34"/>
      <c r="P18" s="34"/>
      <c r="Q18" s="42">
        <f t="shared" si="2"/>
        <v>1108.54</v>
      </c>
      <c r="R18" s="42">
        <f t="shared" si="3"/>
        <v>956.0278000000001</v>
      </c>
      <c r="S18" s="34"/>
      <c r="T18" s="34">
        <f t="shared" si="5"/>
        <v>152.5121999999999</v>
      </c>
      <c r="U18" s="34">
        <f>R18/Q18*100</f>
        <v>86.2420661410504</v>
      </c>
    </row>
    <row r="19" spans="1:21" ht="13.5" customHeight="1">
      <c r="A19" s="6">
        <f t="shared" si="4"/>
        <v>13</v>
      </c>
      <c r="B19" s="30" t="s">
        <v>59</v>
      </c>
      <c r="C19" s="34">
        <f t="shared" si="0"/>
        <v>44.08106</v>
      </c>
      <c r="D19" s="34">
        <f t="shared" si="1"/>
        <v>80.134</v>
      </c>
      <c r="E19" s="42">
        <v>1</v>
      </c>
      <c r="F19" s="34">
        <v>0.65</v>
      </c>
      <c r="G19" s="42">
        <f>(E19*($G2))/1000</f>
        <v>3.886</v>
      </c>
      <c r="H19" s="37">
        <f>G2*F19/1000</f>
        <v>2.5259</v>
      </c>
      <c r="I19" s="34">
        <v>4</v>
      </c>
      <c r="J19" s="34">
        <v>2.18</v>
      </c>
      <c r="K19" s="42">
        <f>I19*J2/1000</f>
        <v>76.248</v>
      </c>
      <c r="L19" s="34">
        <f>J19*J2/1000</f>
        <v>41.55516</v>
      </c>
      <c r="M19" s="34"/>
      <c r="N19" s="34"/>
      <c r="O19" s="34"/>
      <c r="P19" s="34"/>
      <c r="Q19" s="42">
        <f t="shared" si="2"/>
        <v>80.134</v>
      </c>
      <c r="R19" s="42">
        <f t="shared" si="3"/>
        <v>44.08106</v>
      </c>
      <c r="S19" s="34"/>
      <c r="T19" s="34">
        <f t="shared" si="5"/>
        <v>36.05294</v>
      </c>
      <c r="U19" s="34">
        <f>R19/Q19*100</f>
        <v>55.00918461576859</v>
      </c>
    </row>
    <row r="20" spans="1:21" ht="13.5" customHeight="1">
      <c r="A20" s="6">
        <f t="shared" si="4"/>
        <v>14</v>
      </c>
      <c r="B20" s="30" t="s">
        <v>38</v>
      </c>
      <c r="C20" s="34">
        <f t="shared" si="0"/>
        <v>693.3652</v>
      </c>
      <c r="D20" s="34">
        <f t="shared" si="1"/>
        <v>886.832</v>
      </c>
      <c r="E20" s="42">
        <v>32</v>
      </c>
      <c r="F20" s="34">
        <v>24.4</v>
      </c>
      <c r="G20" s="42">
        <f>(E20*($G2))/1000</f>
        <v>124.352</v>
      </c>
      <c r="H20" s="37">
        <f>G2*F20/1000</f>
        <v>94.8184</v>
      </c>
      <c r="I20" s="34">
        <v>40</v>
      </c>
      <c r="J20" s="34">
        <v>31.4</v>
      </c>
      <c r="K20" s="42">
        <f>I20*J2/1000</f>
        <v>762.48</v>
      </c>
      <c r="L20" s="34">
        <f>J20*J2/1000</f>
        <v>598.5468</v>
      </c>
      <c r="M20" s="34"/>
      <c r="N20" s="34"/>
      <c r="O20" s="34"/>
      <c r="P20" s="34"/>
      <c r="Q20" s="42">
        <f t="shared" si="2"/>
        <v>886.832</v>
      </c>
      <c r="R20" s="42">
        <f t="shared" si="3"/>
        <v>693.3652</v>
      </c>
      <c r="S20" s="34"/>
      <c r="T20" s="34">
        <f t="shared" si="5"/>
        <v>193.46680000000003</v>
      </c>
      <c r="U20" s="34">
        <v>78.2</v>
      </c>
    </row>
    <row r="21" spans="1:21" ht="13.5" customHeight="1">
      <c r="A21" s="6">
        <f t="shared" si="4"/>
        <v>15</v>
      </c>
      <c r="B21" s="30" t="s">
        <v>68</v>
      </c>
      <c r="C21" s="34">
        <f t="shared" si="0"/>
        <v>205.4869</v>
      </c>
      <c r="D21" s="34">
        <f t="shared" si="1"/>
        <v>359.02799999999996</v>
      </c>
      <c r="E21" s="42">
        <v>9</v>
      </c>
      <c r="F21" s="34">
        <v>7.75</v>
      </c>
      <c r="G21" s="42">
        <f>(E21*($G2))/1000</f>
        <v>34.974</v>
      </c>
      <c r="H21" s="37">
        <f>G2*F21/1000</f>
        <v>30.1165</v>
      </c>
      <c r="I21" s="34">
        <v>17</v>
      </c>
      <c r="J21" s="34">
        <v>9.2</v>
      </c>
      <c r="K21" s="42">
        <f>I21*J2/1000</f>
        <v>324.054</v>
      </c>
      <c r="L21" s="34">
        <f>J21*J2/1000</f>
        <v>175.3704</v>
      </c>
      <c r="M21" s="34"/>
      <c r="N21" s="34"/>
      <c r="O21" s="34"/>
      <c r="P21" s="34"/>
      <c r="Q21" s="42">
        <f t="shared" si="2"/>
        <v>359.02799999999996</v>
      </c>
      <c r="R21" s="42">
        <f t="shared" si="3"/>
        <v>205.4869</v>
      </c>
      <c r="S21" s="34"/>
      <c r="T21" s="34">
        <f t="shared" si="5"/>
        <v>153.54109999999997</v>
      </c>
      <c r="U21" s="34">
        <v>67.1</v>
      </c>
    </row>
    <row r="22" spans="1:21" ht="13.5" customHeight="1">
      <c r="A22" s="6">
        <f t="shared" si="4"/>
        <v>16</v>
      </c>
      <c r="B22" s="30" t="s">
        <v>41</v>
      </c>
      <c r="C22" s="34">
        <f t="shared" si="0"/>
        <v>14799.62</v>
      </c>
      <c r="D22" s="34">
        <f t="shared" si="1"/>
        <v>21725</v>
      </c>
      <c r="E22" s="42">
        <v>1</v>
      </c>
      <c r="F22" s="36">
        <v>0.62</v>
      </c>
      <c r="G22" s="54">
        <v>2663</v>
      </c>
      <c r="H22" s="49">
        <f>G2*F22</f>
        <v>2409.32</v>
      </c>
      <c r="I22" s="34">
        <v>1</v>
      </c>
      <c r="J22" s="36">
        <v>0.65</v>
      </c>
      <c r="K22" s="42">
        <f>I22*J2</f>
        <v>19062</v>
      </c>
      <c r="L22" s="50">
        <f>J22*J2</f>
        <v>12390.300000000001</v>
      </c>
      <c r="M22" s="34"/>
      <c r="N22" s="34"/>
      <c r="O22" s="34"/>
      <c r="P22" s="34"/>
      <c r="Q22" s="42">
        <v>22948</v>
      </c>
      <c r="R22" s="42">
        <f t="shared" si="3"/>
        <v>14799.62</v>
      </c>
      <c r="S22" s="34"/>
      <c r="T22" s="34">
        <f t="shared" si="5"/>
        <v>8148.379999999999</v>
      </c>
      <c r="U22" s="34">
        <v>64.2</v>
      </c>
    </row>
    <row r="23" spans="1:21" ht="13.5" customHeight="1">
      <c r="A23" s="6">
        <f t="shared" si="4"/>
        <v>17</v>
      </c>
      <c r="B23" s="30" t="s">
        <v>34</v>
      </c>
      <c r="C23" s="34">
        <f t="shared" si="0"/>
        <v>10162.652</v>
      </c>
      <c r="D23" s="34">
        <f t="shared" si="1"/>
        <v>12427.1</v>
      </c>
      <c r="E23" s="42">
        <v>500</v>
      </c>
      <c r="F23" s="34">
        <v>398</v>
      </c>
      <c r="G23" s="42">
        <f>(E23*($G2))/1000</f>
        <v>1943</v>
      </c>
      <c r="H23" s="37">
        <f>G2*F23/1000</f>
        <v>1546.628</v>
      </c>
      <c r="I23" s="34">
        <v>550</v>
      </c>
      <c r="J23" s="34">
        <v>452</v>
      </c>
      <c r="K23" s="42">
        <f>I23*J2/1000</f>
        <v>10484.1</v>
      </c>
      <c r="L23" s="34">
        <f>J23*J2/1000</f>
        <v>8616.024</v>
      </c>
      <c r="M23" s="34"/>
      <c r="N23" s="34"/>
      <c r="O23" s="34"/>
      <c r="P23" s="34"/>
      <c r="Q23" s="42">
        <f t="shared" si="2"/>
        <v>12427.1</v>
      </c>
      <c r="R23" s="42">
        <f t="shared" si="3"/>
        <v>10162.652</v>
      </c>
      <c r="S23" s="34"/>
      <c r="T23" s="34">
        <f t="shared" si="5"/>
        <v>2264.4480000000003</v>
      </c>
      <c r="U23" s="34">
        <f>R23/Q23*100</f>
        <v>81.7781461483371</v>
      </c>
    </row>
    <row r="24" spans="1:21" ht="13.5" customHeight="1">
      <c r="A24" s="6">
        <f t="shared" si="4"/>
        <v>18</v>
      </c>
      <c r="B24" s="32" t="s">
        <v>69</v>
      </c>
      <c r="C24" s="34">
        <f t="shared" si="0"/>
        <v>801.5726</v>
      </c>
      <c r="D24" s="34">
        <f t="shared" si="1"/>
        <v>1528.6399999999999</v>
      </c>
      <c r="E24" s="42">
        <v>50</v>
      </c>
      <c r="F24" s="34">
        <v>28.7</v>
      </c>
      <c r="G24" s="42">
        <f>(E24*($G2))/1000</f>
        <v>194.3</v>
      </c>
      <c r="H24" s="37">
        <f>G2*F24/1000</f>
        <v>111.5282</v>
      </c>
      <c r="I24" s="34">
        <v>70</v>
      </c>
      <c r="J24" s="34">
        <v>36.2</v>
      </c>
      <c r="K24" s="42">
        <f>I24*J2/1000</f>
        <v>1334.34</v>
      </c>
      <c r="L24" s="34">
        <f>J24*J2/1000</f>
        <v>690.0444</v>
      </c>
      <c r="M24" s="34"/>
      <c r="N24" s="34"/>
      <c r="O24" s="34"/>
      <c r="P24" s="34"/>
      <c r="Q24" s="42">
        <f t="shared" si="2"/>
        <v>1528.6399999999999</v>
      </c>
      <c r="R24" s="42">
        <f t="shared" si="3"/>
        <v>801.5726</v>
      </c>
      <c r="S24" s="34"/>
      <c r="T24" s="34">
        <f t="shared" si="5"/>
        <v>727.0673999999999</v>
      </c>
      <c r="U24" s="34">
        <v>52.4</v>
      </c>
    </row>
    <row r="25" spans="1:21" ht="13.5" customHeight="1">
      <c r="A25" s="6">
        <f t="shared" si="4"/>
        <v>19</v>
      </c>
      <c r="B25" s="8" t="s">
        <v>37</v>
      </c>
      <c r="C25" s="34">
        <f t="shared" si="0"/>
        <v>184.844</v>
      </c>
      <c r="D25" s="34">
        <f t="shared" si="1"/>
        <v>210.05</v>
      </c>
      <c r="E25" s="42">
        <v>5</v>
      </c>
      <c r="F25" s="34">
        <v>4.4</v>
      </c>
      <c r="G25" s="42">
        <f>(E25*($G2))/1000</f>
        <v>19.43</v>
      </c>
      <c r="H25" s="37">
        <f>G2*F25/1000</f>
        <v>17.0984</v>
      </c>
      <c r="I25" s="34">
        <v>10</v>
      </c>
      <c r="J25" s="34">
        <v>8.8</v>
      </c>
      <c r="K25" s="42">
        <f>I25*J2/1000</f>
        <v>190.62</v>
      </c>
      <c r="L25" s="34">
        <f>J25*J2/1000</f>
        <v>167.7456</v>
      </c>
      <c r="M25" s="34"/>
      <c r="N25" s="34"/>
      <c r="O25" s="34"/>
      <c r="P25" s="34"/>
      <c r="Q25" s="42">
        <f t="shared" si="2"/>
        <v>210.05</v>
      </c>
      <c r="R25" s="42">
        <f t="shared" si="3"/>
        <v>184.844</v>
      </c>
      <c r="S25" s="34"/>
      <c r="T25" s="34">
        <f t="shared" si="5"/>
        <v>25.206000000000017</v>
      </c>
      <c r="U25" s="34">
        <v>87.6</v>
      </c>
    </row>
    <row r="26" spans="1:21" ht="13.5" customHeight="1">
      <c r="A26" s="6">
        <f t="shared" si="4"/>
        <v>20</v>
      </c>
      <c r="B26" s="8" t="s">
        <v>36</v>
      </c>
      <c r="C26" s="34">
        <f t="shared" si="0"/>
        <v>259.4802</v>
      </c>
      <c r="D26" s="34">
        <f t="shared" si="1"/>
        <v>389.748</v>
      </c>
      <c r="E26" s="44">
        <v>12</v>
      </c>
      <c r="F26" s="34">
        <v>8.4</v>
      </c>
      <c r="G26" s="42">
        <f>(E26*($G2))/1000</f>
        <v>46.632</v>
      </c>
      <c r="H26" s="37">
        <f>G2*F26/1000</f>
        <v>32.6424</v>
      </c>
      <c r="I26" s="34">
        <v>18</v>
      </c>
      <c r="J26" s="34">
        <v>11.9</v>
      </c>
      <c r="K26" s="42">
        <f>I26*J2/1000</f>
        <v>343.116</v>
      </c>
      <c r="L26" s="34">
        <f>J26*J2/1000</f>
        <v>226.83780000000002</v>
      </c>
      <c r="M26" s="34"/>
      <c r="N26" s="34"/>
      <c r="O26" s="34"/>
      <c r="P26" s="34"/>
      <c r="Q26" s="42">
        <f t="shared" si="2"/>
        <v>389.748</v>
      </c>
      <c r="R26" s="42">
        <f t="shared" si="3"/>
        <v>259.4802</v>
      </c>
      <c r="S26" s="34"/>
      <c r="T26" s="34">
        <f t="shared" si="5"/>
        <v>130.26779999999997</v>
      </c>
      <c r="U26" s="34">
        <v>66.8</v>
      </c>
    </row>
    <row r="27" spans="1:21" ht="13.5" customHeight="1">
      <c r="A27" s="6">
        <f t="shared" si="4"/>
        <v>21</v>
      </c>
      <c r="B27" s="31" t="s">
        <v>32</v>
      </c>
      <c r="C27" s="34">
        <f t="shared" si="0"/>
        <v>2362.8181999999997</v>
      </c>
      <c r="D27" s="34">
        <f t="shared" si="1"/>
        <v>2905.46</v>
      </c>
      <c r="E27" s="42">
        <v>110</v>
      </c>
      <c r="F27" s="38">
        <v>86.6</v>
      </c>
      <c r="G27" s="42">
        <f>(E27*($G2))/1000</f>
        <v>427.46</v>
      </c>
      <c r="H27" s="37">
        <f>G2*F27/1000</f>
        <v>336.52759999999995</v>
      </c>
      <c r="I27" s="38">
        <v>130</v>
      </c>
      <c r="J27" s="38">
        <v>106.3</v>
      </c>
      <c r="K27" s="42">
        <v>2478</v>
      </c>
      <c r="L27" s="34">
        <f>J27*J2/1000</f>
        <v>2026.2905999999998</v>
      </c>
      <c r="M27" s="34"/>
      <c r="N27" s="34"/>
      <c r="O27" s="34"/>
      <c r="P27" s="34"/>
      <c r="Q27" s="42">
        <f t="shared" si="2"/>
        <v>2905.46</v>
      </c>
      <c r="R27" s="42">
        <f t="shared" si="3"/>
        <v>2362.8181999999997</v>
      </c>
      <c r="S27" s="34"/>
      <c r="T27" s="34">
        <f t="shared" si="5"/>
        <v>542.6418000000003</v>
      </c>
      <c r="U27" s="34">
        <v>81.3</v>
      </c>
    </row>
    <row r="28" spans="1:21" ht="13.5" customHeight="1">
      <c r="A28" s="6">
        <f t="shared" si="4"/>
        <v>22</v>
      </c>
      <c r="B28" s="15" t="s">
        <v>33</v>
      </c>
      <c r="C28" s="34">
        <f t="shared" si="0"/>
        <v>956.6622</v>
      </c>
      <c r="D28" s="34">
        <f t="shared" si="1"/>
        <v>1260.3</v>
      </c>
      <c r="E28" s="43">
        <v>30</v>
      </c>
      <c r="F28" s="34">
        <v>22.5</v>
      </c>
      <c r="G28" s="42">
        <f>(E28*($G2))/1000</f>
        <v>116.58</v>
      </c>
      <c r="H28" s="37">
        <f>G2*F28/1000</f>
        <v>87.435</v>
      </c>
      <c r="I28" s="34">
        <v>60</v>
      </c>
      <c r="J28" s="34">
        <v>45.6</v>
      </c>
      <c r="K28" s="42">
        <f>I28*J2/1000</f>
        <v>1143.72</v>
      </c>
      <c r="L28" s="34">
        <f>J28*J2/1000</f>
        <v>869.2272</v>
      </c>
      <c r="M28" s="34"/>
      <c r="N28" s="34"/>
      <c r="O28" s="34"/>
      <c r="P28" s="34"/>
      <c r="Q28" s="42">
        <f t="shared" si="2"/>
        <v>1260.3</v>
      </c>
      <c r="R28" s="42">
        <f t="shared" si="3"/>
        <v>956.6622</v>
      </c>
      <c r="S28" s="34"/>
      <c r="T28" s="34">
        <f t="shared" si="5"/>
        <v>303.63779999999997</v>
      </c>
      <c r="U28" s="34">
        <f>R28/Q28*100</f>
        <v>75.90749821471078</v>
      </c>
    </row>
    <row r="29" spans="1:21" s="12" customFormat="1" ht="13.5" customHeight="1">
      <c r="A29" s="6">
        <f t="shared" si="4"/>
        <v>23</v>
      </c>
      <c r="B29" s="26" t="s">
        <v>55</v>
      </c>
      <c r="C29" s="34">
        <f t="shared" si="0"/>
        <v>25.030099999999997</v>
      </c>
      <c r="D29" s="34">
        <f t="shared" si="1"/>
        <v>42.010000000000005</v>
      </c>
      <c r="E29" s="42">
        <v>1</v>
      </c>
      <c r="F29" s="37">
        <v>0.8</v>
      </c>
      <c r="G29" s="42">
        <f>(E29*($G2))/1000</f>
        <v>3.886</v>
      </c>
      <c r="H29" s="37">
        <f>G2*F29/1000</f>
        <v>3.1088</v>
      </c>
      <c r="I29" s="37">
        <v>2</v>
      </c>
      <c r="J29" s="37">
        <v>1.15</v>
      </c>
      <c r="K29" s="42">
        <f>I29*J2/1000</f>
        <v>38.124</v>
      </c>
      <c r="L29" s="34">
        <f>J29*J2/1000</f>
        <v>21.9213</v>
      </c>
      <c r="M29" s="37"/>
      <c r="N29" s="37"/>
      <c r="O29" s="37"/>
      <c r="P29" s="37"/>
      <c r="Q29" s="42">
        <f t="shared" si="2"/>
        <v>42.010000000000005</v>
      </c>
      <c r="R29" s="42">
        <f t="shared" si="3"/>
        <v>25.030099999999997</v>
      </c>
      <c r="S29" s="37"/>
      <c r="T29" s="34">
        <f t="shared" si="5"/>
        <v>16.979900000000008</v>
      </c>
      <c r="U29" s="34">
        <v>59.5</v>
      </c>
    </row>
    <row r="30" spans="1:21" s="12" customFormat="1" ht="13.5" customHeight="1">
      <c r="A30" s="6">
        <f t="shared" si="4"/>
        <v>24</v>
      </c>
      <c r="B30" s="26" t="s">
        <v>56</v>
      </c>
      <c r="C30" s="34">
        <f t="shared" si="0"/>
        <v>25.594599999999996</v>
      </c>
      <c r="D30" s="34">
        <f t="shared" si="1"/>
        <v>42.010000000000005</v>
      </c>
      <c r="E30" s="43">
        <v>1</v>
      </c>
      <c r="F30" s="37">
        <v>0.7</v>
      </c>
      <c r="G30" s="42">
        <f>(E30*($G2))/1000</f>
        <v>3.886</v>
      </c>
      <c r="H30" s="37">
        <f>G2*F30/1000</f>
        <v>2.7201999999999997</v>
      </c>
      <c r="I30" s="37">
        <v>2</v>
      </c>
      <c r="J30" s="37">
        <v>1.2</v>
      </c>
      <c r="K30" s="42">
        <f>I30*J2/1000</f>
        <v>38.124</v>
      </c>
      <c r="L30" s="34">
        <f>J30*J2/1000</f>
        <v>22.874399999999998</v>
      </c>
      <c r="M30" s="37"/>
      <c r="N30" s="37"/>
      <c r="O30" s="37"/>
      <c r="P30" s="37"/>
      <c r="Q30" s="42">
        <f t="shared" si="2"/>
        <v>42.010000000000005</v>
      </c>
      <c r="R30" s="42">
        <f t="shared" si="3"/>
        <v>25.594599999999996</v>
      </c>
      <c r="S30" s="37"/>
      <c r="T30" s="34">
        <f t="shared" si="5"/>
        <v>16.41540000000001</v>
      </c>
      <c r="U30" s="34">
        <f>R30/Q30*100</f>
        <v>60.92501785289215</v>
      </c>
    </row>
    <row r="31" spans="1:21" ht="13.5" customHeight="1">
      <c r="A31" s="6">
        <f t="shared" si="4"/>
        <v>25</v>
      </c>
      <c r="B31" s="15" t="s">
        <v>43</v>
      </c>
      <c r="C31" s="34">
        <f t="shared" si="0"/>
        <v>0.30000000000000004</v>
      </c>
      <c r="D31" s="34">
        <f t="shared" si="1"/>
        <v>0.28200000000000003</v>
      </c>
      <c r="E31" s="48">
        <v>0.02</v>
      </c>
      <c r="F31" s="36">
        <v>0.02</v>
      </c>
      <c r="G31" s="42">
        <v>0.112</v>
      </c>
      <c r="H31" s="37">
        <v>0.1</v>
      </c>
      <c r="I31" s="48">
        <v>0.02</v>
      </c>
      <c r="J31" s="36">
        <v>0.02</v>
      </c>
      <c r="K31" s="42">
        <v>0.17</v>
      </c>
      <c r="L31" s="34">
        <v>0.2</v>
      </c>
      <c r="M31" s="34"/>
      <c r="N31" s="34"/>
      <c r="O31" s="34"/>
      <c r="P31" s="34"/>
      <c r="Q31" s="42">
        <f t="shared" si="2"/>
        <v>0.28200000000000003</v>
      </c>
      <c r="R31" s="42">
        <f t="shared" si="3"/>
        <v>0.30000000000000004</v>
      </c>
      <c r="S31" s="34"/>
      <c r="T31" s="34">
        <f t="shared" si="5"/>
        <v>-0.018000000000000016</v>
      </c>
      <c r="U31" s="34">
        <v>98</v>
      </c>
    </row>
    <row r="32" spans="1:21" ht="13.5" customHeight="1">
      <c r="A32" s="6">
        <f t="shared" si="4"/>
        <v>26</v>
      </c>
      <c r="B32" s="22" t="s">
        <v>57</v>
      </c>
      <c r="C32" s="34">
        <f t="shared" si="0"/>
        <v>171.92600000000002</v>
      </c>
      <c r="D32" s="34">
        <f t="shared" si="1"/>
        <v>171.92600000000002</v>
      </c>
      <c r="E32" s="42">
        <v>5</v>
      </c>
      <c r="F32" s="34">
        <v>5</v>
      </c>
      <c r="G32" s="42">
        <f>(E32*($G2))/1000</f>
        <v>19.43</v>
      </c>
      <c r="H32" s="37">
        <f>G2*F32/1000</f>
        <v>19.43</v>
      </c>
      <c r="I32" s="34">
        <v>8</v>
      </c>
      <c r="J32" s="34">
        <v>8</v>
      </c>
      <c r="K32" s="42">
        <f>I32*J2/1000</f>
        <v>152.496</v>
      </c>
      <c r="L32" s="34">
        <f>J32*J2/1000</f>
        <v>152.496</v>
      </c>
      <c r="M32" s="34"/>
      <c r="N32" s="34"/>
      <c r="O32" s="34"/>
      <c r="P32" s="34"/>
      <c r="Q32" s="42">
        <f t="shared" si="2"/>
        <v>171.92600000000002</v>
      </c>
      <c r="R32" s="42">
        <f t="shared" si="3"/>
        <v>171.92600000000002</v>
      </c>
      <c r="S32" s="34"/>
      <c r="T32" s="34">
        <f t="shared" si="5"/>
        <v>0</v>
      </c>
      <c r="U32" s="34">
        <v>99.7</v>
      </c>
    </row>
    <row r="33" spans="1:21" ht="13.5" customHeight="1">
      <c r="A33" s="6">
        <f t="shared" si="4"/>
        <v>27</v>
      </c>
      <c r="B33" s="22" t="s">
        <v>66</v>
      </c>
      <c r="C33" s="34">
        <f t="shared" si="0"/>
        <v>23.688399999999998</v>
      </c>
      <c r="D33" s="34">
        <f t="shared" si="1"/>
        <v>32.479</v>
      </c>
      <c r="E33" s="42">
        <v>1</v>
      </c>
      <c r="F33" s="34">
        <v>0.7</v>
      </c>
      <c r="G33" s="42">
        <f>(E33*($G2))/1000</f>
        <v>3.886</v>
      </c>
      <c r="H33" s="37">
        <f>G2*F33/1000</f>
        <v>2.7201999999999997</v>
      </c>
      <c r="I33" s="34">
        <v>1.5</v>
      </c>
      <c r="J33" s="34">
        <v>1.1</v>
      </c>
      <c r="K33" s="42">
        <f>I33*J2/1000</f>
        <v>28.593</v>
      </c>
      <c r="L33" s="34">
        <f>J33*J2/1000</f>
        <v>20.9682</v>
      </c>
      <c r="M33" s="34"/>
      <c r="N33" s="34"/>
      <c r="O33" s="34"/>
      <c r="P33" s="34"/>
      <c r="Q33" s="42">
        <f t="shared" si="2"/>
        <v>32.479</v>
      </c>
      <c r="R33" s="42">
        <f t="shared" si="3"/>
        <v>23.688399999999998</v>
      </c>
      <c r="S33" s="34"/>
      <c r="T33" s="34">
        <f t="shared" si="5"/>
        <v>8.790600000000001</v>
      </c>
      <c r="U33" s="34">
        <v>74.41</v>
      </c>
    </row>
    <row r="34" spans="1:21" ht="13.5" customHeight="1">
      <c r="A34" s="6">
        <f t="shared" si="4"/>
        <v>28</v>
      </c>
      <c r="B34" s="22" t="s">
        <v>60</v>
      </c>
      <c r="C34" s="34">
        <f t="shared" si="0"/>
        <v>36.2914</v>
      </c>
      <c r="D34" s="34">
        <f t="shared" si="1"/>
        <v>64.958</v>
      </c>
      <c r="E34" s="42">
        <v>2</v>
      </c>
      <c r="F34" s="34">
        <v>1</v>
      </c>
      <c r="G34" s="42">
        <f>(E34*($G2))/1000</f>
        <v>7.772</v>
      </c>
      <c r="H34" s="37">
        <f>G2*F34/1000</f>
        <v>3.886</v>
      </c>
      <c r="I34" s="34">
        <v>3</v>
      </c>
      <c r="J34" s="34">
        <v>1.7</v>
      </c>
      <c r="K34" s="42">
        <f>I34*J2/1000</f>
        <v>57.186</v>
      </c>
      <c r="L34" s="34">
        <f>J34*J2/1000</f>
        <v>32.4054</v>
      </c>
      <c r="M34" s="34"/>
      <c r="N34" s="34"/>
      <c r="O34" s="34"/>
      <c r="P34" s="34"/>
      <c r="Q34" s="42">
        <f t="shared" si="2"/>
        <v>64.958</v>
      </c>
      <c r="R34" s="42">
        <f t="shared" si="3"/>
        <v>36.2914</v>
      </c>
      <c r="S34" s="34"/>
      <c r="T34" s="34">
        <f t="shared" si="5"/>
        <v>28.666599999999995</v>
      </c>
      <c r="U34" s="34">
        <v>55.8</v>
      </c>
    </row>
    <row r="35" spans="1:21" ht="13.5" customHeight="1">
      <c r="A35" s="6">
        <f t="shared" si="4"/>
        <v>29</v>
      </c>
      <c r="B35" s="22" t="s">
        <v>61</v>
      </c>
      <c r="C35" s="34">
        <f t="shared" si="0"/>
        <v>39.15070000000001</v>
      </c>
      <c r="D35" s="34">
        <f t="shared" si="1"/>
        <v>42.010000000000005</v>
      </c>
      <c r="E35" s="42">
        <v>1</v>
      </c>
      <c r="F35" s="34">
        <v>1</v>
      </c>
      <c r="G35" s="42">
        <f>(E35*($G2))/1000</f>
        <v>3.886</v>
      </c>
      <c r="H35" s="37">
        <f>G2*F35/1000</f>
        <v>3.886</v>
      </c>
      <c r="I35" s="34">
        <v>2</v>
      </c>
      <c r="J35" s="34">
        <v>1.85</v>
      </c>
      <c r="K35" s="42">
        <f>I35*J2/1000</f>
        <v>38.124</v>
      </c>
      <c r="L35" s="34">
        <f>J35*J2/1000</f>
        <v>35.264700000000005</v>
      </c>
      <c r="M35" s="34"/>
      <c r="N35" s="34"/>
      <c r="O35" s="34"/>
      <c r="P35" s="34"/>
      <c r="Q35" s="42">
        <f t="shared" si="2"/>
        <v>42.010000000000005</v>
      </c>
      <c r="R35" s="42">
        <f t="shared" si="3"/>
        <v>39.15070000000001</v>
      </c>
      <c r="S35" s="34"/>
      <c r="T35" s="34">
        <f t="shared" si="5"/>
        <v>2.8592999999999975</v>
      </c>
      <c r="U35" s="34">
        <v>93.3</v>
      </c>
    </row>
    <row r="36" spans="1:21" ht="13.5" customHeight="1">
      <c r="A36" s="6">
        <f t="shared" si="4"/>
        <v>30</v>
      </c>
      <c r="B36" s="22" t="s">
        <v>58</v>
      </c>
      <c r="C36" s="34">
        <f t="shared" si="0"/>
        <v>0.45896000000000003</v>
      </c>
      <c r="D36" s="34">
        <f t="shared" si="1"/>
        <v>0.45896000000000003</v>
      </c>
      <c r="E36" s="48">
        <v>0.02</v>
      </c>
      <c r="F36" s="36">
        <v>0.02</v>
      </c>
      <c r="G36" s="42">
        <f>(E36*($G2))/1000</f>
        <v>0.07772</v>
      </c>
      <c r="H36" s="35">
        <f>G2*F36/1000</f>
        <v>0.07772</v>
      </c>
      <c r="I36" s="36">
        <v>0.02</v>
      </c>
      <c r="J36" s="36">
        <v>0.02</v>
      </c>
      <c r="K36" s="42">
        <f>I36*J2/1000</f>
        <v>0.38124</v>
      </c>
      <c r="L36" s="36">
        <f>J36*J2/1000</f>
        <v>0.38124</v>
      </c>
      <c r="M36" s="34"/>
      <c r="N36" s="34"/>
      <c r="O36" s="34"/>
      <c r="P36" s="34"/>
      <c r="Q36" s="42">
        <f t="shared" si="2"/>
        <v>0.45896000000000003</v>
      </c>
      <c r="R36" s="42">
        <f t="shared" si="3"/>
        <v>0.45896000000000003</v>
      </c>
      <c r="S36" s="34"/>
      <c r="T36" s="34">
        <f t="shared" si="5"/>
        <v>0</v>
      </c>
      <c r="U36" s="34">
        <v>83.5</v>
      </c>
    </row>
    <row r="37" spans="1:21" ht="13.5" customHeight="1">
      <c r="A37" s="6">
        <f t="shared" si="4"/>
        <v>31</v>
      </c>
      <c r="B37" s="22" t="s">
        <v>62</v>
      </c>
      <c r="C37" s="34">
        <f t="shared" si="0"/>
        <v>0</v>
      </c>
      <c r="D37" s="34">
        <f t="shared" si="1"/>
        <v>2.2948</v>
      </c>
      <c r="E37" s="42">
        <v>0.1</v>
      </c>
      <c r="F37" s="34">
        <v>0</v>
      </c>
      <c r="G37" s="42">
        <f>(E37*($G2))/1000</f>
        <v>0.3886</v>
      </c>
      <c r="H37" s="37">
        <f>G2*F37/1000</f>
        <v>0</v>
      </c>
      <c r="I37" s="34">
        <v>0.1</v>
      </c>
      <c r="J37" s="34">
        <v>0</v>
      </c>
      <c r="K37" s="42">
        <f>I37*J2/1000</f>
        <v>1.9062000000000001</v>
      </c>
      <c r="L37" s="34">
        <f>J37*J2/1000</f>
        <v>0</v>
      </c>
      <c r="M37" s="34"/>
      <c r="N37" s="34"/>
      <c r="O37" s="34"/>
      <c r="P37" s="34"/>
      <c r="Q37" s="42">
        <f t="shared" si="2"/>
        <v>2.2948</v>
      </c>
      <c r="R37" s="42">
        <f t="shared" si="3"/>
        <v>0</v>
      </c>
      <c r="S37" s="34"/>
      <c r="T37" s="34">
        <f t="shared" si="5"/>
        <v>2.2948</v>
      </c>
      <c r="U37" s="34">
        <f>R37/Q37*100</f>
        <v>0</v>
      </c>
    </row>
    <row r="38" spans="1:21" ht="13.5" customHeight="1">
      <c r="A38" s="6">
        <f t="shared" si="4"/>
        <v>32</v>
      </c>
      <c r="B38" s="30" t="s">
        <v>40</v>
      </c>
      <c r="C38" s="34">
        <f t="shared" si="0"/>
        <v>0</v>
      </c>
      <c r="D38" s="34">
        <f t="shared" si="1"/>
        <v>42.010000000000005</v>
      </c>
      <c r="E38" s="42">
        <v>1</v>
      </c>
      <c r="F38" s="34">
        <v>0</v>
      </c>
      <c r="G38" s="42">
        <f>(E38*($G2))/1000</f>
        <v>3.886</v>
      </c>
      <c r="H38" s="37">
        <f>G2*F38/1000</f>
        <v>0</v>
      </c>
      <c r="I38" s="34">
        <v>2</v>
      </c>
      <c r="J38" s="34">
        <v>0</v>
      </c>
      <c r="K38" s="42">
        <f>I38*J2/1000</f>
        <v>38.124</v>
      </c>
      <c r="L38" s="34">
        <f>J38*J2/1000</f>
        <v>0</v>
      </c>
      <c r="M38" s="34"/>
      <c r="N38" s="34"/>
      <c r="O38" s="34"/>
      <c r="P38" s="34"/>
      <c r="Q38" s="42">
        <f t="shared" si="2"/>
        <v>42.010000000000005</v>
      </c>
      <c r="R38" s="42">
        <f t="shared" si="3"/>
        <v>0</v>
      </c>
      <c r="S38" s="34"/>
      <c r="T38" s="34">
        <f t="shared" si="5"/>
        <v>42.010000000000005</v>
      </c>
      <c r="U38" s="34">
        <f>R38/Q38*100</f>
        <v>0</v>
      </c>
    </row>
    <row r="39" spans="1:21" ht="13.5" customHeight="1">
      <c r="A39" s="6">
        <v>33</v>
      </c>
      <c r="B39" s="8" t="s">
        <v>63</v>
      </c>
      <c r="C39" s="34">
        <f>H39+L39</f>
        <v>0.62</v>
      </c>
      <c r="D39" s="34">
        <v>0.02</v>
      </c>
      <c r="E39" s="48">
        <v>0.02</v>
      </c>
      <c r="F39" s="36">
        <v>0.01</v>
      </c>
      <c r="G39" s="36">
        <v>0.02</v>
      </c>
      <c r="H39" s="36">
        <v>0.02</v>
      </c>
      <c r="I39" s="36">
        <v>0.02</v>
      </c>
      <c r="J39" s="36">
        <v>0.02</v>
      </c>
      <c r="K39" s="42">
        <v>0.6</v>
      </c>
      <c r="L39" s="34">
        <v>0.6</v>
      </c>
      <c r="M39" s="34"/>
      <c r="N39" s="34"/>
      <c r="O39" s="34"/>
      <c r="P39" s="34"/>
      <c r="Q39" s="42">
        <v>0.8</v>
      </c>
      <c r="R39" s="42">
        <v>0.5</v>
      </c>
      <c r="S39" s="34"/>
      <c r="T39" s="34">
        <f>Q39-R39</f>
        <v>0.30000000000000004</v>
      </c>
      <c r="U39" s="34">
        <v>62</v>
      </c>
    </row>
    <row r="40" spans="1:21" ht="13.5" customHeight="1">
      <c r="A40" s="6"/>
      <c r="B40" s="52" t="s">
        <v>82</v>
      </c>
      <c r="C40" s="34"/>
      <c r="D40" s="34"/>
      <c r="E40" s="48"/>
      <c r="F40" s="36"/>
      <c r="G40" s="42"/>
      <c r="H40" s="37"/>
      <c r="I40" s="36"/>
      <c r="J40" s="36"/>
      <c r="K40" s="42"/>
      <c r="L40" s="34"/>
      <c r="M40" s="34"/>
      <c r="N40" s="34"/>
      <c r="O40" s="34"/>
      <c r="P40" s="34"/>
      <c r="Q40" s="42"/>
      <c r="R40" s="42"/>
      <c r="S40" s="34"/>
      <c r="T40" s="34"/>
      <c r="U40" s="53">
        <v>69.2</v>
      </c>
    </row>
    <row r="41" spans="1:21" ht="13.5" customHeight="1" hidden="1">
      <c r="A41" s="29"/>
      <c r="B41" s="28"/>
      <c r="C41" s="5"/>
      <c r="D41" s="5"/>
      <c r="E41" s="45"/>
      <c r="F41" s="5"/>
      <c r="G41" s="45"/>
      <c r="H41" s="5"/>
      <c r="I41" s="5"/>
      <c r="J41" s="5"/>
      <c r="K41" s="45"/>
      <c r="L41" s="5"/>
      <c r="M41" s="5"/>
      <c r="N41" s="5"/>
      <c r="O41" s="5"/>
      <c r="P41" s="5"/>
      <c r="Q41" s="42">
        <f t="shared" si="2"/>
        <v>0</v>
      </c>
      <c r="R41" s="5"/>
      <c r="S41" s="18"/>
      <c r="T41" s="18"/>
      <c r="U41" s="18"/>
    </row>
    <row r="42" spans="1:21" ht="12.75">
      <c r="A42" s="74" t="s">
        <v>84</v>
      </c>
      <c r="B42" s="71"/>
      <c r="C42" s="71"/>
      <c r="D42" s="5"/>
      <c r="E42" s="45"/>
      <c r="F42" s="5"/>
      <c r="G42" s="45"/>
      <c r="H42" s="5" t="s">
        <v>45</v>
      </c>
      <c r="I42" s="5"/>
      <c r="J42" s="5"/>
      <c r="K42" s="45"/>
      <c r="L42" s="5"/>
      <c r="M42" s="5"/>
      <c r="N42" s="5"/>
      <c r="O42" s="72" t="s">
        <v>80</v>
      </c>
      <c r="P42" s="73"/>
      <c r="Q42" s="73"/>
      <c r="R42" s="5"/>
      <c r="S42" s="18"/>
      <c r="T42" s="18"/>
      <c r="U42" s="18"/>
    </row>
    <row r="43" spans="1:21" ht="12.75">
      <c r="A43" s="18"/>
      <c r="B43" s="20"/>
      <c r="C43" s="4"/>
      <c r="D43" s="68" t="s">
        <v>85</v>
      </c>
      <c r="E43" s="69"/>
      <c r="F43" s="69"/>
      <c r="G43" s="45"/>
      <c r="H43" s="4"/>
      <c r="I43" s="4"/>
      <c r="J43" s="4"/>
      <c r="K43" s="75" t="s">
        <v>83</v>
      </c>
      <c r="L43" s="70"/>
      <c r="M43" s="70"/>
      <c r="N43" s="5"/>
      <c r="O43" s="5"/>
      <c r="P43" s="4"/>
      <c r="Q43" s="4"/>
      <c r="R43" s="4"/>
      <c r="S43" s="68" t="s">
        <v>81</v>
      </c>
      <c r="T43" s="69"/>
      <c r="U43" s="69"/>
    </row>
    <row r="44" spans="1:21" ht="12.75">
      <c r="A44" s="18"/>
      <c r="B44" s="18"/>
      <c r="C44" s="5"/>
      <c r="D44" s="5"/>
      <c r="E44" s="45"/>
      <c r="F44" s="5"/>
      <c r="G44" s="45"/>
      <c r="H44" s="5"/>
      <c r="I44" s="5"/>
      <c r="J44" s="5"/>
      <c r="K44" s="45"/>
      <c r="L44" s="5"/>
      <c r="M44" s="5"/>
      <c r="N44" s="5"/>
      <c r="O44" s="5"/>
      <c r="P44" s="5"/>
      <c r="Q44" s="5"/>
      <c r="R44" s="5"/>
      <c r="S44" s="18"/>
      <c r="T44" s="18"/>
      <c r="U44" s="18"/>
    </row>
  </sheetData>
  <mergeCells count="26">
    <mergeCell ref="E4:H4"/>
    <mergeCell ref="E5:F5"/>
    <mergeCell ref="G5:H5"/>
    <mergeCell ref="A4:A6"/>
    <mergeCell ref="B4:B6"/>
    <mergeCell ref="C4:C6"/>
    <mergeCell ref="D4:D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C1:P1"/>
    <mergeCell ref="B2:D2"/>
    <mergeCell ref="P2:Q2"/>
    <mergeCell ref="S43:U43"/>
    <mergeCell ref="L2:O2"/>
    <mergeCell ref="A42:C42"/>
    <mergeCell ref="O42:Q42"/>
    <mergeCell ref="D43:F43"/>
    <mergeCell ref="K43:M43"/>
    <mergeCell ref="U4:U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Q23" sqref="Q23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customWidth="1"/>
    <col min="4" max="4" width="9.57421875" style="2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6.003906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75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v>6518</v>
      </c>
      <c r="H2" s="27" t="s">
        <v>3</v>
      </c>
      <c r="I2" s="27"/>
      <c r="J2" s="33">
        <v>19018</v>
      </c>
      <c r="K2" s="40"/>
      <c r="L2" s="70" t="s">
        <v>4</v>
      </c>
      <c r="M2" s="70"/>
      <c r="N2" s="70"/>
      <c r="O2" s="70"/>
      <c r="P2" s="67">
        <f>G2+J2</f>
        <v>25536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f aca="true" t="shared" si="0" ref="C7:C39">H7+L7</f>
        <v>1146.44</v>
      </c>
      <c r="D7" s="34">
        <f aca="true" t="shared" si="1" ref="D7:D39">G7+K7</f>
        <v>1146.44</v>
      </c>
      <c r="E7" s="42">
        <v>30</v>
      </c>
      <c r="F7" s="34">
        <v>30</v>
      </c>
      <c r="G7" s="42">
        <f>(E7*($G2))/1000</f>
        <v>195.54</v>
      </c>
      <c r="H7" s="37">
        <f>F7*G2/1000</f>
        <v>195.54</v>
      </c>
      <c r="I7" s="34">
        <v>50</v>
      </c>
      <c r="J7" s="34">
        <v>50</v>
      </c>
      <c r="K7" s="42">
        <f>I7*J2/1000</f>
        <v>950.9</v>
      </c>
      <c r="L7" s="34">
        <f>J7*J2/1000</f>
        <v>950.9</v>
      </c>
      <c r="M7" s="34"/>
      <c r="N7" s="34"/>
      <c r="O7" s="34"/>
      <c r="P7" s="34"/>
      <c r="Q7" s="42">
        <f aca="true" t="shared" si="2" ref="Q7:Q40">D7</f>
        <v>1146.44</v>
      </c>
      <c r="R7" s="42">
        <f aca="true" t="shared" si="3" ref="R7:R39">C7</f>
        <v>1146.44</v>
      </c>
      <c r="S7" s="34"/>
      <c r="T7" s="34">
        <f>Q7-R7</f>
        <v>0</v>
      </c>
      <c r="U7" s="34">
        <f aca="true" t="shared" si="4" ref="U7:U39">R7/Q7*100</f>
        <v>100</v>
      </c>
    </row>
    <row r="8" spans="1:21" ht="13.5" customHeight="1">
      <c r="A8" s="6">
        <f aca="true" t="shared" si="5" ref="A8:A39">A7+1</f>
        <v>2</v>
      </c>
      <c r="B8" s="8" t="s">
        <v>21</v>
      </c>
      <c r="C8" s="34">
        <f t="shared" si="0"/>
        <v>2548.24</v>
      </c>
      <c r="D8" s="34">
        <f t="shared" si="1"/>
        <v>2548.24</v>
      </c>
      <c r="E8" s="42">
        <v>70</v>
      </c>
      <c r="F8" s="34">
        <v>70</v>
      </c>
      <c r="G8" s="42">
        <f>(E8*($G2))/1000</f>
        <v>456.26</v>
      </c>
      <c r="H8" s="37">
        <f>F8*G2/1000</f>
        <v>456.26</v>
      </c>
      <c r="I8" s="34">
        <v>110</v>
      </c>
      <c r="J8" s="34">
        <v>110</v>
      </c>
      <c r="K8" s="42">
        <f>I8*J2/1000</f>
        <v>2091.98</v>
      </c>
      <c r="L8" s="34">
        <f>J8*J2/1000</f>
        <v>2091.98</v>
      </c>
      <c r="M8" s="34"/>
      <c r="N8" s="34"/>
      <c r="O8" s="34"/>
      <c r="P8" s="34"/>
      <c r="Q8" s="42">
        <f t="shared" si="2"/>
        <v>2548.24</v>
      </c>
      <c r="R8" s="42">
        <f t="shared" si="3"/>
        <v>2548.24</v>
      </c>
      <c r="S8" s="34"/>
      <c r="T8" s="34">
        <f>Q8-R8</f>
        <v>0</v>
      </c>
      <c r="U8" s="34">
        <f t="shared" si="4"/>
        <v>100</v>
      </c>
    </row>
    <row r="9" spans="1:21" ht="13.5" customHeight="1">
      <c r="A9" s="6">
        <f t="shared" si="5"/>
        <v>3</v>
      </c>
      <c r="B9" s="8" t="s">
        <v>22</v>
      </c>
      <c r="C9" s="34">
        <f t="shared" si="0"/>
        <v>532.8448</v>
      </c>
      <c r="D9" s="34">
        <f t="shared" si="1"/>
        <v>757.9540000000001</v>
      </c>
      <c r="E9" s="42">
        <v>20</v>
      </c>
      <c r="F9" s="34">
        <v>16.1</v>
      </c>
      <c r="G9" s="42">
        <f>(E9*($G2))/1000</f>
        <v>130.36</v>
      </c>
      <c r="H9" s="37">
        <f>F9*G2/1000</f>
        <v>104.9398</v>
      </c>
      <c r="I9" s="34">
        <v>33</v>
      </c>
      <c r="J9" s="34">
        <v>22.5</v>
      </c>
      <c r="K9" s="42">
        <f>I9*J2/1000</f>
        <v>627.594</v>
      </c>
      <c r="L9" s="34">
        <f>J9*J2/1000</f>
        <v>427.905</v>
      </c>
      <c r="M9" s="34"/>
      <c r="N9" s="34"/>
      <c r="O9" s="34"/>
      <c r="P9" s="34"/>
      <c r="Q9" s="42">
        <f t="shared" si="2"/>
        <v>757.9540000000001</v>
      </c>
      <c r="R9" s="42">
        <f t="shared" si="3"/>
        <v>532.8448</v>
      </c>
      <c r="S9" s="34"/>
      <c r="T9" s="34">
        <f>Q9-R9</f>
        <v>225.1092000000001</v>
      </c>
      <c r="U9" s="34">
        <f t="shared" si="4"/>
        <v>70.30041400929343</v>
      </c>
    </row>
    <row r="10" spans="1:21" ht="13.5" customHeight="1">
      <c r="A10" s="6">
        <f t="shared" si="5"/>
        <v>4</v>
      </c>
      <c r="B10" s="8" t="s">
        <v>23</v>
      </c>
      <c r="C10" s="34">
        <f t="shared" si="0"/>
        <v>39.69593999999999</v>
      </c>
      <c r="D10" s="34">
        <f t="shared" si="1"/>
        <v>95.626</v>
      </c>
      <c r="E10" s="42">
        <v>3</v>
      </c>
      <c r="F10" s="34">
        <v>1.13</v>
      </c>
      <c r="G10" s="42">
        <f>(E10*($G2))/1000</f>
        <v>19.554</v>
      </c>
      <c r="H10" s="37">
        <f>F10*G2/1000</f>
        <v>7.365339999999999</v>
      </c>
      <c r="I10" s="34">
        <v>4</v>
      </c>
      <c r="J10" s="34">
        <v>1.7</v>
      </c>
      <c r="K10" s="42">
        <f>I10*J2/1000</f>
        <v>76.072</v>
      </c>
      <c r="L10" s="34">
        <f>J10*J2/1000</f>
        <v>32.3306</v>
      </c>
      <c r="M10" s="34"/>
      <c r="N10" s="34"/>
      <c r="O10" s="34"/>
      <c r="P10" s="34"/>
      <c r="Q10" s="42">
        <f t="shared" si="2"/>
        <v>95.626</v>
      </c>
      <c r="R10" s="42">
        <f t="shared" si="3"/>
        <v>39.69593999999999</v>
      </c>
      <c r="S10" s="34"/>
      <c r="T10" s="34">
        <f>Q10-R10</f>
        <v>55.93006000000001</v>
      </c>
      <c r="U10" s="34">
        <f t="shared" si="4"/>
        <v>41.51166000878421</v>
      </c>
    </row>
    <row r="11" spans="1:21" s="12" customFormat="1" ht="30" customHeight="1">
      <c r="A11" s="6">
        <f t="shared" si="5"/>
        <v>5</v>
      </c>
      <c r="B11" s="25" t="s">
        <v>65</v>
      </c>
      <c r="C11" s="34">
        <f t="shared" si="0"/>
        <v>1200.8696</v>
      </c>
      <c r="D11" s="34">
        <f t="shared" si="1"/>
        <v>1179.03</v>
      </c>
      <c r="E11" s="43">
        <v>35</v>
      </c>
      <c r="F11" s="34">
        <v>36.6</v>
      </c>
      <c r="G11" s="42">
        <f>(E11*($G2))/1000</f>
        <v>228.13</v>
      </c>
      <c r="H11" s="37">
        <f>G2*F11/1000</f>
        <v>238.55880000000002</v>
      </c>
      <c r="I11" s="37">
        <v>50</v>
      </c>
      <c r="J11" s="37">
        <v>50.6</v>
      </c>
      <c r="K11" s="42">
        <f>I11*J2/1000</f>
        <v>950.9</v>
      </c>
      <c r="L11" s="34">
        <f>J11*J2/1000</f>
        <v>962.3108000000001</v>
      </c>
      <c r="M11" s="37"/>
      <c r="N11" s="37"/>
      <c r="O11" s="37"/>
      <c r="P11" s="37"/>
      <c r="Q11" s="42">
        <f t="shared" si="2"/>
        <v>1179.03</v>
      </c>
      <c r="R11" s="42">
        <f t="shared" si="3"/>
        <v>1200.8696</v>
      </c>
      <c r="S11" s="37">
        <f>R11-Q11</f>
        <v>21.83960000000002</v>
      </c>
      <c r="T11" s="34">
        <v>0</v>
      </c>
      <c r="U11" s="34">
        <f t="shared" si="4"/>
        <v>101.85233624250442</v>
      </c>
    </row>
    <row r="12" spans="1:21" ht="13.5" customHeight="1">
      <c r="A12" s="6">
        <f t="shared" si="5"/>
        <v>6</v>
      </c>
      <c r="B12" s="8" t="s">
        <v>25</v>
      </c>
      <c r="C12" s="34">
        <f t="shared" si="0"/>
        <v>4589.4392</v>
      </c>
      <c r="D12" s="34">
        <f t="shared" si="1"/>
        <v>5542.0199999999995</v>
      </c>
      <c r="E12" s="42">
        <v>150</v>
      </c>
      <c r="F12" s="34">
        <v>126.4</v>
      </c>
      <c r="G12" s="42">
        <f>(E12*($G2))/1000</f>
        <v>977.7</v>
      </c>
      <c r="H12" s="37">
        <f>G2*F12/1000</f>
        <v>823.8752000000001</v>
      </c>
      <c r="I12" s="34">
        <v>240</v>
      </c>
      <c r="J12" s="34">
        <v>198</v>
      </c>
      <c r="K12" s="42">
        <f>I12*J2/1000</f>
        <v>4564.32</v>
      </c>
      <c r="L12" s="34">
        <f>J12*J2/1000</f>
        <v>3765.564</v>
      </c>
      <c r="M12" s="34"/>
      <c r="N12" s="34"/>
      <c r="O12" s="34"/>
      <c r="P12" s="34"/>
      <c r="Q12" s="42">
        <f t="shared" si="2"/>
        <v>5542.0199999999995</v>
      </c>
      <c r="R12" s="42">
        <f t="shared" si="3"/>
        <v>4589.4392</v>
      </c>
      <c r="S12" s="34"/>
      <c r="T12" s="34">
        <f aca="true" t="shared" si="6" ref="T12:T39">Q12-R12</f>
        <v>952.5807999999997</v>
      </c>
      <c r="U12" s="34">
        <f t="shared" si="4"/>
        <v>82.811667947788</v>
      </c>
    </row>
    <row r="13" spans="1:21" ht="13.5" customHeight="1">
      <c r="A13" s="6">
        <f t="shared" si="5"/>
        <v>7</v>
      </c>
      <c r="B13" s="8" t="s">
        <v>26</v>
      </c>
      <c r="C13" s="34">
        <f t="shared" si="0"/>
        <v>5747.0346</v>
      </c>
      <c r="D13" s="34">
        <f t="shared" si="1"/>
        <v>7334.9</v>
      </c>
      <c r="E13" s="42">
        <v>250</v>
      </c>
      <c r="F13" s="34">
        <v>194</v>
      </c>
      <c r="G13" s="42">
        <f>(E13*($G2))/1000</f>
        <v>1629.5</v>
      </c>
      <c r="H13" s="37">
        <f>G2*F13/1000</f>
        <v>1264.492</v>
      </c>
      <c r="I13" s="34">
        <v>300</v>
      </c>
      <c r="J13" s="34">
        <v>235.7</v>
      </c>
      <c r="K13" s="42">
        <f>I13*J2/1000</f>
        <v>5705.4</v>
      </c>
      <c r="L13" s="34">
        <f>J13*J2/1000</f>
        <v>4482.5426</v>
      </c>
      <c r="M13" s="34"/>
      <c r="N13" s="34"/>
      <c r="O13" s="34"/>
      <c r="P13" s="34"/>
      <c r="Q13" s="42">
        <f t="shared" si="2"/>
        <v>7334.9</v>
      </c>
      <c r="R13" s="42">
        <f t="shared" si="3"/>
        <v>5747.0346</v>
      </c>
      <c r="S13" s="34"/>
      <c r="T13" s="34">
        <f t="shared" si="6"/>
        <v>1587.8653999999997</v>
      </c>
      <c r="U13" s="34">
        <f t="shared" si="4"/>
        <v>78.35191481819793</v>
      </c>
    </row>
    <row r="14" spans="1:21" ht="13.5" customHeight="1">
      <c r="A14" s="6">
        <f t="shared" si="5"/>
        <v>8</v>
      </c>
      <c r="B14" s="8" t="s">
        <v>27</v>
      </c>
      <c r="C14" s="34">
        <f t="shared" si="0"/>
        <v>2642.4035999999996</v>
      </c>
      <c r="D14" s="34">
        <f t="shared" si="1"/>
        <v>4781.3</v>
      </c>
      <c r="E14" s="42">
        <v>150</v>
      </c>
      <c r="F14" s="34">
        <v>93.2</v>
      </c>
      <c r="G14" s="42">
        <f>(E14*($G2))/1000</f>
        <v>977.7</v>
      </c>
      <c r="H14" s="37">
        <f>G2*F14/1000</f>
        <v>607.4775999999999</v>
      </c>
      <c r="I14" s="34">
        <v>200</v>
      </c>
      <c r="J14" s="34">
        <v>107</v>
      </c>
      <c r="K14" s="42">
        <f>I14*J2/1000</f>
        <v>3803.6</v>
      </c>
      <c r="L14" s="34">
        <f>J14*J2/1000</f>
        <v>2034.926</v>
      </c>
      <c r="M14" s="34"/>
      <c r="N14" s="34"/>
      <c r="O14" s="34"/>
      <c r="P14" s="34"/>
      <c r="Q14" s="42">
        <f t="shared" si="2"/>
        <v>4781.3</v>
      </c>
      <c r="R14" s="42">
        <f t="shared" si="3"/>
        <v>2642.4035999999996</v>
      </c>
      <c r="S14" s="34"/>
      <c r="T14" s="34">
        <f t="shared" si="6"/>
        <v>2138.8964000000005</v>
      </c>
      <c r="U14" s="34">
        <f t="shared" si="4"/>
        <v>55.26537970844748</v>
      </c>
    </row>
    <row r="15" spans="1:21" ht="13.5" customHeight="1">
      <c r="A15" s="6">
        <f t="shared" si="5"/>
        <v>9</v>
      </c>
      <c r="B15" s="8" t="s">
        <v>28</v>
      </c>
      <c r="C15" s="34">
        <f t="shared" si="0"/>
        <v>1910.4832</v>
      </c>
      <c r="D15" s="34">
        <f t="shared" si="1"/>
        <v>2928.6000000000004</v>
      </c>
      <c r="E15" s="42">
        <v>70</v>
      </c>
      <c r="F15" s="34">
        <v>48.6</v>
      </c>
      <c r="G15" s="42">
        <f>(E15*($G2))/1000</f>
        <v>456.26</v>
      </c>
      <c r="H15" s="37">
        <f>G2*F15/1000</f>
        <v>316.77479999999997</v>
      </c>
      <c r="I15" s="34">
        <v>130</v>
      </c>
      <c r="J15" s="34">
        <v>83.8</v>
      </c>
      <c r="K15" s="42">
        <f>I15*J2/1000</f>
        <v>2472.34</v>
      </c>
      <c r="L15" s="34">
        <f>J15*J2/1000</f>
        <v>1593.7084</v>
      </c>
      <c r="M15" s="34"/>
      <c r="N15" s="34"/>
      <c r="O15" s="34"/>
      <c r="P15" s="34"/>
      <c r="Q15" s="42">
        <f t="shared" si="2"/>
        <v>2928.6000000000004</v>
      </c>
      <c r="R15" s="42">
        <f t="shared" si="3"/>
        <v>1910.4832</v>
      </c>
      <c r="S15" s="34"/>
      <c r="T15" s="34">
        <f t="shared" si="6"/>
        <v>1018.1168000000005</v>
      </c>
      <c r="U15" s="34">
        <f t="shared" si="4"/>
        <v>65.23537526463156</v>
      </c>
    </row>
    <row r="16" spans="1:21" ht="13.5" customHeight="1">
      <c r="A16" s="6">
        <f t="shared" si="5"/>
        <v>10</v>
      </c>
      <c r="B16" s="8" t="s">
        <v>29</v>
      </c>
      <c r="C16" s="34">
        <f t="shared" si="0"/>
        <v>227.05600000000004</v>
      </c>
      <c r="D16" s="34">
        <f t="shared" si="1"/>
        <v>312.414</v>
      </c>
      <c r="E16" s="42">
        <v>10</v>
      </c>
      <c r="F16" s="34">
        <v>7.7</v>
      </c>
      <c r="G16" s="42">
        <f>(E16*($G2))/1000</f>
        <v>65.18</v>
      </c>
      <c r="H16" s="37">
        <f>G2*F16/1000</f>
        <v>50.1886</v>
      </c>
      <c r="I16" s="34">
        <v>13</v>
      </c>
      <c r="J16" s="34">
        <v>9.3</v>
      </c>
      <c r="K16" s="42">
        <f>I16*J2/1000</f>
        <v>247.234</v>
      </c>
      <c r="L16" s="34">
        <f>J16*J2/1000</f>
        <v>176.86740000000003</v>
      </c>
      <c r="M16" s="34"/>
      <c r="N16" s="34"/>
      <c r="O16" s="34"/>
      <c r="P16" s="34"/>
      <c r="Q16" s="42">
        <f t="shared" si="2"/>
        <v>312.414</v>
      </c>
      <c r="R16" s="42">
        <f t="shared" si="3"/>
        <v>227.05600000000004</v>
      </c>
      <c r="S16" s="34"/>
      <c r="T16" s="34">
        <f t="shared" si="6"/>
        <v>85.35799999999995</v>
      </c>
      <c r="U16" s="34">
        <f t="shared" si="4"/>
        <v>72.67792096384926</v>
      </c>
    </row>
    <row r="17" spans="1:21" ht="13.5" customHeight="1">
      <c r="A17" s="6">
        <f t="shared" si="5"/>
        <v>11</v>
      </c>
      <c r="B17" s="8" t="s">
        <v>31</v>
      </c>
      <c r="C17" s="34">
        <f t="shared" si="0"/>
        <v>446.51339999999993</v>
      </c>
      <c r="D17" s="34">
        <f t="shared" si="1"/>
        <v>458.576</v>
      </c>
      <c r="E17" s="42">
        <v>12</v>
      </c>
      <c r="F17" s="34">
        <v>11.9</v>
      </c>
      <c r="G17" s="42">
        <f>(E17*($G2))/1000</f>
        <v>78.216</v>
      </c>
      <c r="H17" s="37">
        <f>G2*F17/1000</f>
        <v>77.5642</v>
      </c>
      <c r="I17" s="34">
        <v>20</v>
      </c>
      <c r="J17" s="34">
        <v>19.4</v>
      </c>
      <c r="K17" s="42">
        <f>I17*J2/1000</f>
        <v>380.36</v>
      </c>
      <c r="L17" s="34">
        <f>J17*J2/1000</f>
        <v>368.94919999999996</v>
      </c>
      <c r="M17" s="34"/>
      <c r="N17" s="34"/>
      <c r="O17" s="34"/>
      <c r="P17" s="34"/>
      <c r="Q17" s="42">
        <f t="shared" si="2"/>
        <v>458.576</v>
      </c>
      <c r="R17" s="42">
        <f t="shared" si="3"/>
        <v>446.51339999999993</v>
      </c>
      <c r="S17" s="34"/>
      <c r="T17" s="34">
        <f t="shared" si="6"/>
        <v>12.062600000000089</v>
      </c>
      <c r="U17" s="34">
        <f t="shared" si="4"/>
        <v>97.36955270227834</v>
      </c>
    </row>
    <row r="18" spans="1:21" ht="13.5" customHeight="1">
      <c r="A18" s="6">
        <f t="shared" si="5"/>
        <v>12</v>
      </c>
      <c r="B18" s="1" t="s">
        <v>67</v>
      </c>
      <c r="C18" s="34">
        <f t="shared" si="0"/>
        <v>1158.8606</v>
      </c>
      <c r="D18" s="34">
        <f t="shared" si="1"/>
        <v>1211.62</v>
      </c>
      <c r="E18" s="42">
        <v>40</v>
      </c>
      <c r="F18" s="34">
        <v>39.2</v>
      </c>
      <c r="G18" s="42">
        <f>(E18*($G2))/1000</f>
        <v>260.72</v>
      </c>
      <c r="H18" s="37">
        <f>G2*F18/1000</f>
        <v>255.50560000000002</v>
      </c>
      <c r="I18" s="34">
        <v>50</v>
      </c>
      <c r="J18" s="34">
        <v>47.5</v>
      </c>
      <c r="K18" s="42">
        <f>I18*J2/1000</f>
        <v>950.9</v>
      </c>
      <c r="L18" s="34">
        <f>J18*J2/1000</f>
        <v>903.355</v>
      </c>
      <c r="M18" s="34"/>
      <c r="N18" s="34"/>
      <c r="O18" s="34"/>
      <c r="P18" s="34"/>
      <c r="Q18" s="42">
        <f t="shared" si="2"/>
        <v>1211.62</v>
      </c>
      <c r="R18" s="42">
        <f t="shared" si="3"/>
        <v>1158.8606</v>
      </c>
      <c r="S18" s="34"/>
      <c r="T18" s="34">
        <f t="shared" si="6"/>
        <v>52.759399999999914</v>
      </c>
      <c r="U18" s="34">
        <f t="shared" si="4"/>
        <v>95.64554893448441</v>
      </c>
    </row>
    <row r="19" spans="1:21" ht="13.5" customHeight="1">
      <c r="A19" s="6">
        <f t="shared" si="5"/>
        <v>13</v>
      </c>
      <c r="B19" s="30" t="s">
        <v>59</v>
      </c>
      <c r="C19" s="34">
        <f t="shared" si="0"/>
        <v>6.61256</v>
      </c>
      <c r="D19" s="34">
        <f t="shared" si="1"/>
        <v>82.59</v>
      </c>
      <c r="E19" s="42">
        <v>1</v>
      </c>
      <c r="F19" s="34">
        <v>0.11</v>
      </c>
      <c r="G19" s="42">
        <f>(E19*($G2))/1000</f>
        <v>6.518</v>
      </c>
      <c r="H19" s="37">
        <f>G2*F19/1000</f>
        <v>0.7169800000000001</v>
      </c>
      <c r="I19" s="34">
        <v>4</v>
      </c>
      <c r="J19" s="34">
        <v>0.31</v>
      </c>
      <c r="K19" s="42">
        <f>I19*J2/1000</f>
        <v>76.072</v>
      </c>
      <c r="L19" s="34">
        <f>J19*J2/1000</f>
        <v>5.89558</v>
      </c>
      <c r="M19" s="34"/>
      <c r="N19" s="34"/>
      <c r="O19" s="34"/>
      <c r="P19" s="34"/>
      <c r="Q19" s="42">
        <f t="shared" si="2"/>
        <v>82.59</v>
      </c>
      <c r="R19" s="42">
        <f t="shared" si="3"/>
        <v>6.61256</v>
      </c>
      <c r="S19" s="34"/>
      <c r="T19" s="34">
        <f t="shared" si="6"/>
        <v>75.97744</v>
      </c>
      <c r="U19" s="34">
        <f t="shared" si="4"/>
        <v>8.006489889817168</v>
      </c>
    </row>
    <row r="20" spans="1:21" ht="13.5" customHeight="1">
      <c r="A20" s="6">
        <f t="shared" si="5"/>
        <v>14</v>
      </c>
      <c r="B20" s="30" t="s">
        <v>38</v>
      </c>
      <c r="C20" s="34">
        <f t="shared" si="0"/>
        <v>794.6156000000001</v>
      </c>
      <c r="D20" s="34">
        <f t="shared" si="1"/>
        <v>969.296</v>
      </c>
      <c r="E20" s="42">
        <v>32</v>
      </c>
      <c r="F20" s="34">
        <v>26.5</v>
      </c>
      <c r="G20" s="42">
        <f>(E20*($G2))/1000</f>
        <v>208.576</v>
      </c>
      <c r="H20" s="37">
        <f>G2*F20/1000</f>
        <v>172.727</v>
      </c>
      <c r="I20" s="34">
        <v>40</v>
      </c>
      <c r="J20" s="34">
        <v>32.7</v>
      </c>
      <c r="K20" s="42">
        <f>I20*J2/1000</f>
        <v>760.72</v>
      </c>
      <c r="L20" s="34">
        <f>J20*J2/1000</f>
        <v>621.8886000000001</v>
      </c>
      <c r="M20" s="34"/>
      <c r="N20" s="34"/>
      <c r="O20" s="34"/>
      <c r="P20" s="34"/>
      <c r="Q20" s="42">
        <f t="shared" si="2"/>
        <v>969.296</v>
      </c>
      <c r="R20" s="42">
        <f t="shared" si="3"/>
        <v>794.6156000000001</v>
      </c>
      <c r="S20" s="34"/>
      <c r="T20" s="34">
        <f t="shared" si="6"/>
        <v>174.68039999999996</v>
      </c>
      <c r="U20" s="34">
        <f t="shared" si="4"/>
        <v>81.97863191429656</v>
      </c>
    </row>
    <row r="21" spans="1:21" ht="13.5" customHeight="1">
      <c r="A21" s="6">
        <f t="shared" si="5"/>
        <v>15</v>
      </c>
      <c r="B21" s="30" t="s">
        <v>68</v>
      </c>
      <c r="C21" s="34">
        <f t="shared" si="0"/>
        <v>254.824</v>
      </c>
      <c r="D21" s="34">
        <f t="shared" si="1"/>
        <v>381.96799999999996</v>
      </c>
      <c r="E21" s="42">
        <v>9</v>
      </c>
      <c r="F21" s="34">
        <v>7</v>
      </c>
      <c r="G21" s="42">
        <f>(E21*($G2))/1000</f>
        <v>58.662</v>
      </c>
      <c r="H21" s="37">
        <f>G2*F21/1000</f>
        <v>45.626</v>
      </c>
      <c r="I21" s="34">
        <v>17</v>
      </c>
      <c r="J21" s="34">
        <v>11</v>
      </c>
      <c r="K21" s="42">
        <f>I21*J2/1000</f>
        <v>323.306</v>
      </c>
      <c r="L21" s="34">
        <f>J21*J2/1000</f>
        <v>209.198</v>
      </c>
      <c r="M21" s="34"/>
      <c r="N21" s="34"/>
      <c r="O21" s="34"/>
      <c r="P21" s="34"/>
      <c r="Q21" s="42">
        <f t="shared" si="2"/>
        <v>381.96799999999996</v>
      </c>
      <c r="R21" s="42">
        <f t="shared" si="3"/>
        <v>254.824</v>
      </c>
      <c r="S21" s="34"/>
      <c r="T21" s="34">
        <f t="shared" si="6"/>
        <v>127.14399999999995</v>
      </c>
      <c r="U21" s="34">
        <f t="shared" si="4"/>
        <v>66.71344196372472</v>
      </c>
    </row>
    <row r="22" spans="1:21" ht="13.5" customHeight="1">
      <c r="A22" s="6">
        <f t="shared" si="5"/>
        <v>16</v>
      </c>
      <c r="B22" s="30" t="s">
        <v>41</v>
      </c>
      <c r="C22" s="34">
        <f t="shared" si="0"/>
        <v>19152</v>
      </c>
      <c r="D22" s="34">
        <f t="shared" si="1"/>
        <v>25536</v>
      </c>
      <c r="E22" s="42">
        <v>1</v>
      </c>
      <c r="F22" s="36">
        <v>0.75</v>
      </c>
      <c r="G22" s="42">
        <f>(E22*($G2))</f>
        <v>6518</v>
      </c>
      <c r="H22" s="37">
        <f>G2*F22</f>
        <v>4888.5</v>
      </c>
      <c r="I22" s="34">
        <v>1</v>
      </c>
      <c r="J22" s="36">
        <v>0.75</v>
      </c>
      <c r="K22" s="42">
        <f>I22*J2</f>
        <v>19018</v>
      </c>
      <c r="L22" s="34">
        <f>J22*J2</f>
        <v>14263.5</v>
      </c>
      <c r="M22" s="34"/>
      <c r="N22" s="34"/>
      <c r="O22" s="34"/>
      <c r="P22" s="34"/>
      <c r="Q22" s="42">
        <f t="shared" si="2"/>
        <v>25536</v>
      </c>
      <c r="R22" s="42">
        <f t="shared" si="3"/>
        <v>19152</v>
      </c>
      <c r="S22" s="34"/>
      <c r="T22" s="34">
        <f t="shared" si="6"/>
        <v>6384</v>
      </c>
      <c r="U22" s="34">
        <f t="shared" si="4"/>
        <v>75</v>
      </c>
    </row>
    <row r="23" spans="1:21" ht="13.5" customHeight="1">
      <c r="A23" s="6">
        <f t="shared" si="5"/>
        <v>17</v>
      </c>
      <c r="B23" s="30" t="s">
        <v>34</v>
      </c>
      <c r="C23" s="34">
        <f t="shared" si="0"/>
        <v>9286.528</v>
      </c>
      <c r="D23" s="34">
        <f t="shared" si="1"/>
        <v>13718.9</v>
      </c>
      <c r="E23" s="42">
        <v>500</v>
      </c>
      <c r="F23" s="34">
        <v>316</v>
      </c>
      <c r="G23" s="42">
        <f>(E23*($G2))/1000</f>
        <v>3259</v>
      </c>
      <c r="H23" s="37">
        <f>G2*F23/1000</f>
        <v>2059.688</v>
      </c>
      <c r="I23" s="34">
        <v>550</v>
      </c>
      <c r="J23" s="34">
        <v>380</v>
      </c>
      <c r="K23" s="42">
        <f>I23*J2/1000</f>
        <v>10459.9</v>
      </c>
      <c r="L23" s="34">
        <f>J23*J2/1000</f>
        <v>7226.84</v>
      </c>
      <c r="M23" s="34"/>
      <c r="N23" s="34"/>
      <c r="O23" s="34"/>
      <c r="P23" s="34"/>
      <c r="Q23" s="42">
        <f t="shared" si="2"/>
        <v>13718.9</v>
      </c>
      <c r="R23" s="42">
        <f t="shared" si="3"/>
        <v>9286.528</v>
      </c>
      <c r="S23" s="34"/>
      <c r="T23" s="34">
        <f t="shared" si="6"/>
        <v>4432.371999999999</v>
      </c>
      <c r="U23" s="34">
        <f t="shared" si="4"/>
        <v>67.69149130032291</v>
      </c>
    </row>
    <row r="24" spans="1:21" ht="13.5" customHeight="1">
      <c r="A24" s="6">
        <f t="shared" si="5"/>
        <v>18</v>
      </c>
      <c r="B24" s="32" t="s">
        <v>69</v>
      </c>
      <c r="C24" s="34">
        <f t="shared" si="0"/>
        <v>1229.1114</v>
      </c>
      <c r="D24" s="34">
        <f t="shared" si="1"/>
        <v>1657.1599999999999</v>
      </c>
      <c r="E24" s="42">
        <v>50</v>
      </c>
      <c r="F24" s="34">
        <v>42.1</v>
      </c>
      <c r="G24" s="42">
        <f>(E24*($G2))/1000</f>
        <v>325.9</v>
      </c>
      <c r="H24" s="37">
        <f>G2*F24/1000</f>
        <v>274.4078</v>
      </c>
      <c r="I24" s="34">
        <v>70</v>
      </c>
      <c r="J24" s="34">
        <v>50.2</v>
      </c>
      <c r="K24" s="42">
        <f>I24*J2/1000</f>
        <v>1331.26</v>
      </c>
      <c r="L24" s="34">
        <f>J24*J2/1000</f>
        <v>954.7036</v>
      </c>
      <c r="M24" s="34"/>
      <c r="N24" s="34"/>
      <c r="O24" s="34"/>
      <c r="P24" s="34"/>
      <c r="Q24" s="42">
        <f t="shared" si="2"/>
        <v>1657.1599999999999</v>
      </c>
      <c r="R24" s="42">
        <f t="shared" si="3"/>
        <v>1229.1114</v>
      </c>
      <c r="S24" s="34"/>
      <c r="T24" s="34">
        <f t="shared" si="6"/>
        <v>428.04859999999985</v>
      </c>
      <c r="U24" s="34">
        <f t="shared" si="4"/>
        <v>74.16974824398369</v>
      </c>
    </row>
    <row r="25" spans="1:21" ht="13.5" customHeight="1">
      <c r="A25" s="6">
        <f t="shared" si="5"/>
        <v>19</v>
      </c>
      <c r="B25" s="8" t="s">
        <v>37</v>
      </c>
      <c r="C25" s="34">
        <f t="shared" si="0"/>
        <v>204.24300000000002</v>
      </c>
      <c r="D25" s="34">
        <f t="shared" si="1"/>
        <v>222.77</v>
      </c>
      <c r="E25" s="42">
        <v>5</v>
      </c>
      <c r="F25" s="34">
        <v>4.2</v>
      </c>
      <c r="G25" s="42">
        <f>(E25*($G2))/1000</f>
        <v>32.59</v>
      </c>
      <c r="H25" s="37">
        <f>G2*F25/1000</f>
        <v>27.375600000000002</v>
      </c>
      <c r="I25" s="34">
        <v>10</v>
      </c>
      <c r="J25" s="34">
        <v>9.3</v>
      </c>
      <c r="K25" s="42">
        <f>I25*J2/1000</f>
        <v>190.18</v>
      </c>
      <c r="L25" s="34">
        <f>J25*J2/1000</f>
        <v>176.86740000000003</v>
      </c>
      <c r="M25" s="34"/>
      <c r="N25" s="34"/>
      <c r="O25" s="34"/>
      <c r="P25" s="34"/>
      <c r="Q25" s="42">
        <f t="shared" si="2"/>
        <v>222.77</v>
      </c>
      <c r="R25" s="42">
        <f t="shared" si="3"/>
        <v>204.24300000000002</v>
      </c>
      <c r="S25" s="34"/>
      <c r="T25" s="34">
        <f t="shared" si="6"/>
        <v>18.526999999999987</v>
      </c>
      <c r="U25" s="34">
        <f t="shared" si="4"/>
        <v>91.68335054091663</v>
      </c>
    </row>
    <row r="26" spans="1:21" ht="13.5" customHeight="1">
      <c r="A26" s="6">
        <f t="shared" si="5"/>
        <v>20</v>
      </c>
      <c r="B26" s="8" t="s">
        <v>36</v>
      </c>
      <c r="C26" s="34">
        <f t="shared" si="0"/>
        <v>328.9856</v>
      </c>
      <c r="D26" s="34">
        <f t="shared" si="1"/>
        <v>420.54</v>
      </c>
      <c r="E26" s="44">
        <v>12</v>
      </c>
      <c r="F26" s="34">
        <v>10.5</v>
      </c>
      <c r="G26" s="42">
        <f>(E26*($G2))/1000</f>
        <v>78.216</v>
      </c>
      <c r="H26" s="37">
        <f>G2*F26/1000</f>
        <v>68.439</v>
      </c>
      <c r="I26" s="34">
        <v>18</v>
      </c>
      <c r="J26" s="34">
        <v>13.7</v>
      </c>
      <c r="K26" s="42">
        <f>I26*J2/1000</f>
        <v>342.324</v>
      </c>
      <c r="L26" s="34">
        <f>J26*J2/1000</f>
        <v>260.54659999999996</v>
      </c>
      <c r="M26" s="34"/>
      <c r="N26" s="34"/>
      <c r="O26" s="34"/>
      <c r="P26" s="34"/>
      <c r="Q26" s="42">
        <f t="shared" si="2"/>
        <v>420.54</v>
      </c>
      <c r="R26" s="42">
        <f t="shared" si="3"/>
        <v>328.9856</v>
      </c>
      <c r="S26" s="34"/>
      <c r="T26" s="34">
        <f t="shared" si="6"/>
        <v>91.55440000000004</v>
      </c>
      <c r="U26" s="34">
        <f t="shared" si="4"/>
        <v>78.22932420221619</v>
      </c>
    </row>
    <row r="27" spans="1:21" ht="13.5" customHeight="1">
      <c r="A27" s="6">
        <f t="shared" si="5"/>
        <v>21</v>
      </c>
      <c r="B27" s="31" t="s">
        <v>32</v>
      </c>
      <c r="C27" s="34">
        <f t="shared" si="0"/>
        <v>2752.6008</v>
      </c>
      <c r="D27" s="34">
        <f t="shared" si="1"/>
        <v>3189.32</v>
      </c>
      <c r="E27" s="42">
        <v>110</v>
      </c>
      <c r="F27" s="38">
        <v>92.6</v>
      </c>
      <c r="G27" s="42">
        <f>(E27*($G2))/1000</f>
        <v>716.98</v>
      </c>
      <c r="H27" s="37">
        <f>G2*F27/1000</f>
        <v>603.5668</v>
      </c>
      <c r="I27" s="38">
        <v>130</v>
      </c>
      <c r="J27" s="38">
        <v>113</v>
      </c>
      <c r="K27" s="42">
        <f>I27*J2/1000</f>
        <v>2472.34</v>
      </c>
      <c r="L27" s="34">
        <f>J27*J2/1000</f>
        <v>2149.034</v>
      </c>
      <c r="M27" s="34"/>
      <c r="N27" s="34"/>
      <c r="O27" s="34"/>
      <c r="P27" s="34"/>
      <c r="Q27" s="42">
        <f t="shared" si="2"/>
        <v>3189.32</v>
      </c>
      <c r="R27" s="42">
        <f t="shared" si="3"/>
        <v>2752.6008</v>
      </c>
      <c r="S27" s="34"/>
      <c r="T27" s="34">
        <f t="shared" si="6"/>
        <v>436.7192</v>
      </c>
      <c r="U27" s="34">
        <f t="shared" si="4"/>
        <v>86.30682402518404</v>
      </c>
    </row>
    <row r="28" spans="1:21" ht="13.5" customHeight="1">
      <c r="A28" s="6">
        <f t="shared" si="5"/>
        <v>22</v>
      </c>
      <c r="B28" s="15" t="s">
        <v>33</v>
      </c>
      <c r="C28" s="34">
        <f t="shared" si="0"/>
        <v>818.6422</v>
      </c>
      <c r="D28" s="34">
        <f t="shared" si="1"/>
        <v>1336.62</v>
      </c>
      <c r="E28" s="43">
        <v>30</v>
      </c>
      <c r="F28" s="34">
        <v>22.6</v>
      </c>
      <c r="G28" s="42">
        <f>(E28*($G2))/1000</f>
        <v>195.54</v>
      </c>
      <c r="H28" s="37">
        <f>G2*F28/1000</f>
        <v>147.3068</v>
      </c>
      <c r="I28" s="34">
        <v>60</v>
      </c>
      <c r="J28" s="34">
        <v>35.3</v>
      </c>
      <c r="K28" s="42">
        <f>I28*J2/1000</f>
        <v>1141.08</v>
      </c>
      <c r="L28" s="34">
        <f>J28*J2/1000</f>
        <v>671.3353999999999</v>
      </c>
      <c r="M28" s="34"/>
      <c r="N28" s="34"/>
      <c r="O28" s="34"/>
      <c r="P28" s="34"/>
      <c r="Q28" s="42">
        <f t="shared" si="2"/>
        <v>1336.62</v>
      </c>
      <c r="R28" s="42">
        <f t="shared" si="3"/>
        <v>818.6422</v>
      </c>
      <c r="S28" s="34"/>
      <c r="T28" s="34">
        <f t="shared" si="6"/>
        <v>517.9777999999999</v>
      </c>
      <c r="U28" s="34">
        <f t="shared" si="4"/>
        <v>61.247190674986165</v>
      </c>
    </row>
    <row r="29" spans="1:21" s="12" customFormat="1" ht="13.5" customHeight="1">
      <c r="A29" s="6">
        <f t="shared" si="5"/>
        <v>23</v>
      </c>
      <c r="B29" s="26" t="s">
        <v>55</v>
      </c>
      <c r="C29" s="34">
        <f t="shared" si="0"/>
        <v>33.82266</v>
      </c>
      <c r="D29" s="34">
        <f t="shared" si="1"/>
        <v>44.554</v>
      </c>
      <c r="E29" s="42">
        <v>1</v>
      </c>
      <c r="F29" s="37">
        <v>0.9</v>
      </c>
      <c r="G29" s="42">
        <f>(E29*($G2))/1000</f>
        <v>6.518</v>
      </c>
      <c r="H29" s="37">
        <f>G2*F29/1000</f>
        <v>5.8662</v>
      </c>
      <c r="I29" s="37">
        <v>2</v>
      </c>
      <c r="J29" s="37">
        <v>1.47</v>
      </c>
      <c r="K29" s="42">
        <f>I29*J2/1000</f>
        <v>38.036</v>
      </c>
      <c r="L29" s="34">
        <f>J29*J2/1000</f>
        <v>27.95646</v>
      </c>
      <c r="M29" s="37"/>
      <c r="N29" s="37"/>
      <c r="O29" s="37"/>
      <c r="P29" s="37"/>
      <c r="Q29" s="42">
        <f t="shared" si="2"/>
        <v>44.554</v>
      </c>
      <c r="R29" s="42">
        <f t="shared" si="3"/>
        <v>33.82266</v>
      </c>
      <c r="S29" s="37"/>
      <c r="T29" s="34">
        <f t="shared" si="6"/>
        <v>10.731340000000003</v>
      </c>
      <c r="U29" s="34">
        <f t="shared" si="4"/>
        <v>75.91385734165283</v>
      </c>
    </row>
    <row r="30" spans="1:21" s="12" customFormat="1" ht="13.5" customHeight="1">
      <c r="A30" s="6">
        <f t="shared" si="5"/>
        <v>24</v>
      </c>
      <c r="B30" s="26" t="s">
        <v>56</v>
      </c>
      <c r="C30" s="34">
        <f t="shared" si="0"/>
        <v>21.45646</v>
      </c>
      <c r="D30" s="34">
        <f t="shared" si="1"/>
        <v>44.554</v>
      </c>
      <c r="E30" s="43">
        <v>1</v>
      </c>
      <c r="F30" s="37">
        <v>0.52</v>
      </c>
      <c r="G30" s="42">
        <f>(E30*($G2))/1000</f>
        <v>6.518</v>
      </c>
      <c r="H30" s="37">
        <f>G2*F30/1000</f>
        <v>3.38936</v>
      </c>
      <c r="I30" s="37">
        <v>2</v>
      </c>
      <c r="J30" s="37">
        <v>0.95</v>
      </c>
      <c r="K30" s="42">
        <f>I30*J2/1000</f>
        <v>38.036</v>
      </c>
      <c r="L30" s="34">
        <f>J30*J2/1000</f>
        <v>18.0671</v>
      </c>
      <c r="M30" s="37"/>
      <c r="N30" s="37"/>
      <c r="O30" s="37"/>
      <c r="P30" s="37"/>
      <c r="Q30" s="42">
        <f t="shared" si="2"/>
        <v>44.554</v>
      </c>
      <c r="R30" s="42">
        <f t="shared" si="3"/>
        <v>21.45646</v>
      </c>
      <c r="S30" s="37"/>
      <c r="T30" s="34">
        <f t="shared" si="6"/>
        <v>23.097540000000002</v>
      </c>
      <c r="U30" s="34">
        <f t="shared" si="4"/>
        <v>48.15832472954168</v>
      </c>
    </row>
    <row r="31" spans="1:21" ht="13.5" customHeight="1">
      <c r="A31" s="6">
        <f t="shared" si="5"/>
        <v>25</v>
      </c>
      <c r="B31" s="15" t="s">
        <v>43</v>
      </c>
      <c r="C31" s="34">
        <f t="shared" si="0"/>
        <v>0.5107200000000001</v>
      </c>
      <c r="D31" s="34">
        <f t="shared" si="1"/>
        <v>0.5107200000000001</v>
      </c>
      <c r="E31" s="48">
        <v>0.02</v>
      </c>
      <c r="F31" s="36">
        <v>0.02</v>
      </c>
      <c r="G31" s="42">
        <f>(E31*($G2))/1000</f>
        <v>0.13036</v>
      </c>
      <c r="H31" s="37">
        <f>G2*F31/1000</f>
        <v>0.13036</v>
      </c>
      <c r="I31" s="48">
        <v>0.02</v>
      </c>
      <c r="J31" s="36">
        <v>0.02</v>
      </c>
      <c r="K31" s="42">
        <f>I31*J2/1000</f>
        <v>0.38036000000000003</v>
      </c>
      <c r="L31" s="34">
        <f>J31*J2/1000</f>
        <v>0.38036000000000003</v>
      </c>
      <c r="M31" s="34"/>
      <c r="N31" s="34"/>
      <c r="O31" s="34"/>
      <c r="P31" s="34"/>
      <c r="Q31" s="42">
        <f t="shared" si="2"/>
        <v>0.5107200000000001</v>
      </c>
      <c r="R31" s="42">
        <f t="shared" si="3"/>
        <v>0.5107200000000001</v>
      </c>
      <c r="S31" s="34"/>
      <c r="T31" s="34">
        <f t="shared" si="6"/>
        <v>0</v>
      </c>
      <c r="U31" s="34">
        <f t="shared" si="4"/>
        <v>100</v>
      </c>
    </row>
    <row r="32" spans="1:21" ht="13.5" customHeight="1">
      <c r="A32" s="6">
        <f t="shared" si="5"/>
        <v>26</v>
      </c>
      <c r="B32" s="22" t="s">
        <v>57</v>
      </c>
      <c r="C32" s="34">
        <f t="shared" si="0"/>
        <v>184.734</v>
      </c>
      <c r="D32" s="34">
        <f t="shared" si="1"/>
        <v>184.734</v>
      </c>
      <c r="E32" s="42">
        <v>5</v>
      </c>
      <c r="F32" s="34">
        <v>5</v>
      </c>
      <c r="G32" s="42">
        <f>(E32*($G2))/1000</f>
        <v>32.59</v>
      </c>
      <c r="H32" s="37">
        <f>G2*F32/1000</f>
        <v>32.59</v>
      </c>
      <c r="I32" s="34">
        <v>8</v>
      </c>
      <c r="J32" s="34">
        <v>8</v>
      </c>
      <c r="K32" s="42">
        <f>I32*J2/1000</f>
        <v>152.144</v>
      </c>
      <c r="L32" s="34">
        <f>J32*J2/1000</f>
        <v>152.144</v>
      </c>
      <c r="M32" s="34"/>
      <c r="N32" s="34"/>
      <c r="O32" s="34"/>
      <c r="P32" s="34"/>
      <c r="Q32" s="42">
        <f t="shared" si="2"/>
        <v>184.734</v>
      </c>
      <c r="R32" s="42">
        <f t="shared" si="3"/>
        <v>184.734</v>
      </c>
      <c r="S32" s="34"/>
      <c r="T32" s="34">
        <f t="shared" si="6"/>
        <v>0</v>
      </c>
      <c r="U32" s="34">
        <f t="shared" si="4"/>
        <v>100</v>
      </c>
    </row>
    <row r="33" spans="1:21" ht="13.5" customHeight="1">
      <c r="A33" s="6">
        <f t="shared" si="5"/>
        <v>27</v>
      </c>
      <c r="B33" s="22" t="s">
        <v>66</v>
      </c>
      <c r="C33" s="34">
        <f t="shared" si="0"/>
        <v>20.076099999999997</v>
      </c>
      <c r="D33" s="34">
        <f t="shared" si="1"/>
        <v>35.045</v>
      </c>
      <c r="E33" s="42">
        <v>1</v>
      </c>
      <c r="F33" s="34">
        <v>0.6</v>
      </c>
      <c r="G33" s="42">
        <f>(E33*($G2))/1000</f>
        <v>6.518</v>
      </c>
      <c r="H33" s="37">
        <f>G2*F33/1000</f>
        <v>3.9107999999999996</v>
      </c>
      <c r="I33" s="34">
        <v>1.5</v>
      </c>
      <c r="J33" s="34">
        <v>0.85</v>
      </c>
      <c r="K33" s="42">
        <f>I33*J2/1000</f>
        <v>28.527</v>
      </c>
      <c r="L33" s="34">
        <f>J33*J2/1000</f>
        <v>16.1653</v>
      </c>
      <c r="M33" s="34"/>
      <c r="N33" s="34"/>
      <c r="O33" s="34"/>
      <c r="P33" s="34"/>
      <c r="Q33" s="42">
        <f t="shared" si="2"/>
        <v>35.045</v>
      </c>
      <c r="R33" s="42">
        <f t="shared" si="3"/>
        <v>20.076099999999997</v>
      </c>
      <c r="S33" s="34"/>
      <c r="T33" s="34">
        <f t="shared" si="6"/>
        <v>14.968900000000005</v>
      </c>
      <c r="U33" s="34">
        <f t="shared" si="4"/>
        <v>57.28663147381936</v>
      </c>
    </row>
    <row r="34" spans="1:21" ht="13.5" customHeight="1">
      <c r="A34" s="6">
        <f t="shared" si="5"/>
        <v>28</v>
      </c>
      <c r="B34" s="22" t="s">
        <v>60</v>
      </c>
      <c r="C34" s="34">
        <f t="shared" si="0"/>
        <v>70.09</v>
      </c>
      <c r="D34" s="34">
        <f t="shared" si="1"/>
        <v>70.09</v>
      </c>
      <c r="E34" s="42">
        <v>2</v>
      </c>
      <c r="F34" s="34">
        <v>2</v>
      </c>
      <c r="G34" s="42">
        <f>(E34*($G2))/1000</f>
        <v>13.036</v>
      </c>
      <c r="H34" s="37">
        <f>G2*F34/1000</f>
        <v>13.036</v>
      </c>
      <c r="I34" s="34">
        <v>3</v>
      </c>
      <c r="J34" s="34">
        <v>3</v>
      </c>
      <c r="K34" s="42">
        <f>I34*J2/1000</f>
        <v>57.054</v>
      </c>
      <c r="L34" s="34">
        <f>J34*J2/1000</f>
        <v>57.054</v>
      </c>
      <c r="M34" s="34"/>
      <c r="N34" s="34"/>
      <c r="O34" s="34"/>
      <c r="P34" s="34"/>
      <c r="Q34" s="42">
        <f t="shared" si="2"/>
        <v>70.09</v>
      </c>
      <c r="R34" s="42">
        <f t="shared" si="3"/>
        <v>70.09</v>
      </c>
      <c r="S34" s="34"/>
      <c r="T34" s="34">
        <f t="shared" si="6"/>
        <v>0</v>
      </c>
      <c r="U34" s="34">
        <f t="shared" si="4"/>
        <v>100</v>
      </c>
    </row>
    <row r="35" spans="1:21" ht="13.5" customHeight="1">
      <c r="A35" s="6">
        <f t="shared" si="5"/>
        <v>29</v>
      </c>
      <c r="B35" s="22" t="s">
        <v>61</v>
      </c>
      <c r="C35" s="34">
        <f t="shared" si="0"/>
        <v>44.554</v>
      </c>
      <c r="D35" s="34">
        <f t="shared" si="1"/>
        <v>44.554</v>
      </c>
      <c r="E35" s="42">
        <v>1</v>
      </c>
      <c r="F35" s="34">
        <v>1</v>
      </c>
      <c r="G35" s="42">
        <f>(E35*($G2))/1000</f>
        <v>6.518</v>
      </c>
      <c r="H35" s="37">
        <f>G2*F35/1000</f>
        <v>6.518</v>
      </c>
      <c r="I35" s="34">
        <v>2</v>
      </c>
      <c r="J35" s="34">
        <v>2</v>
      </c>
      <c r="K35" s="42">
        <f>I35*J2/1000</f>
        <v>38.036</v>
      </c>
      <c r="L35" s="34">
        <f>J35*J2/1000</f>
        <v>38.036</v>
      </c>
      <c r="M35" s="34"/>
      <c r="N35" s="34"/>
      <c r="O35" s="34"/>
      <c r="P35" s="34"/>
      <c r="Q35" s="42">
        <f t="shared" si="2"/>
        <v>44.554</v>
      </c>
      <c r="R35" s="42">
        <f t="shared" si="3"/>
        <v>44.554</v>
      </c>
      <c r="S35" s="34"/>
      <c r="T35" s="34">
        <f t="shared" si="6"/>
        <v>0</v>
      </c>
      <c r="U35" s="34">
        <f t="shared" si="4"/>
        <v>100</v>
      </c>
    </row>
    <row r="36" spans="1:21" ht="13.5" customHeight="1">
      <c r="A36" s="6">
        <f t="shared" si="5"/>
        <v>30</v>
      </c>
      <c r="B36" s="22" t="s">
        <v>58</v>
      </c>
      <c r="C36" s="34">
        <f t="shared" si="0"/>
        <v>0.5107200000000001</v>
      </c>
      <c r="D36" s="34">
        <f t="shared" si="1"/>
        <v>0.5107200000000001</v>
      </c>
      <c r="E36" s="48">
        <v>0.02</v>
      </c>
      <c r="F36" s="39">
        <v>0.02</v>
      </c>
      <c r="G36" s="42">
        <f>(E36*($G2))/1000</f>
        <v>0.13036</v>
      </c>
      <c r="H36" s="35">
        <f>G2*F36/1000</f>
        <v>0.13036</v>
      </c>
      <c r="I36" s="39">
        <v>0.02</v>
      </c>
      <c r="J36" s="36">
        <v>0.02</v>
      </c>
      <c r="K36" s="42">
        <f>I36*J2/1000</f>
        <v>0.38036000000000003</v>
      </c>
      <c r="L36" s="36">
        <f>J36*J2/1000</f>
        <v>0.38036000000000003</v>
      </c>
      <c r="M36" s="34"/>
      <c r="N36" s="34"/>
      <c r="O36" s="34"/>
      <c r="P36" s="34"/>
      <c r="Q36" s="42">
        <f t="shared" si="2"/>
        <v>0.5107200000000001</v>
      </c>
      <c r="R36" s="42">
        <f t="shared" si="3"/>
        <v>0.5107200000000001</v>
      </c>
      <c r="S36" s="34"/>
      <c r="T36" s="34">
        <f t="shared" si="6"/>
        <v>0</v>
      </c>
      <c r="U36" s="34">
        <f t="shared" si="4"/>
        <v>100</v>
      </c>
    </row>
    <row r="37" spans="1:21" ht="13.5" customHeight="1">
      <c r="A37" s="6">
        <f t="shared" si="5"/>
        <v>31</v>
      </c>
      <c r="B37" s="22" t="s">
        <v>62</v>
      </c>
      <c r="C37" s="34">
        <f t="shared" si="0"/>
        <v>0</v>
      </c>
      <c r="D37" s="34">
        <f t="shared" si="1"/>
        <v>2.5536000000000003</v>
      </c>
      <c r="E37" s="42">
        <v>0.1</v>
      </c>
      <c r="F37" s="34">
        <v>0</v>
      </c>
      <c r="G37" s="42">
        <f>(E37*($G2))/1000</f>
        <v>0.6518</v>
      </c>
      <c r="H37" s="37">
        <f>G2*F37/1000</f>
        <v>0</v>
      </c>
      <c r="I37" s="34">
        <v>0.1</v>
      </c>
      <c r="J37" s="34">
        <v>0</v>
      </c>
      <c r="K37" s="42">
        <f>I37*J2/1000</f>
        <v>1.9018000000000002</v>
      </c>
      <c r="L37" s="34">
        <f>J37*J2/1000</f>
        <v>0</v>
      </c>
      <c r="M37" s="34"/>
      <c r="N37" s="34"/>
      <c r="O37" s="34"/>
      <c r="P37" s="34"/>
      <c r="Q37" s="42">
        <f t="shared" si="2"/>
        <v>2.5536000000000003</v>
      </c>
      <c r="R37" s="42">
        <f t="shared" si="3"/>
        <v>0</v>
      </c>
      <c r="S37" s="34"/>
      <c r="T37" s="34">
        <f t="shared" si="6"/>
        <v>2.5536000000000003</v>
      </c>
      <c r="U37" s="34">
        <f t="shared" si="4"/>
        <v>0</v>
      </c>
    </row>
    <row r="38" spans="1:21" ht="13.5" customHeight="1">
      <c r="A38" s="6">
        <f t="shared" si="5"/>
        <v>32</v>
      </c>
      <c r="B38" s="30" t="s">
        <v>40</v>
      </c>
      <c r="C38" s="34">
        <f t="shared" si="0"/>
        <v>0</v>
      </c>
      <c r="D38" s="34">
        <f t="shared" si="1"/>
        <v>44.554</v>
      </c>
      <c r="E38" s="42">
        <v>1</v>
      </c>
      <c r="F38" s="34">
        <v>0</v>
      </c>
      <c r="G38" s="42">
        <f>(E38*($G2))/1000</f>
        <v>6.518</v>
      </c>
      <c r="H38" s="37">
        <f>G2*F38/1000</f>
        <v>0</v>
      </c>
      <c r="I38" s="34">
        <v>2</v>
      </c>
      <c r="J38" s="34">
        <v>0</v>
      </c>
      <c r="K38" s="42">
        <f>I38*J2/1000</f>
        <v>38.036</v>
      </c>
      <c r="L38" s="34">
        <f>J38*J2/1000</f>
        <v>0</v>
      </c>
      <c r="M38" s="34"/>
      <c r="N38" s="34"/>
      <c r="O38" s="34"/>
      <c r="P38" s="34"/>
      <c r="Q38" s="42">
        <f t="shared" si="2"/>
        <v>44.554</v>
      </c>
      <c r="R38" s="42">
        <f t="shared" si="3"/>
        <v>0</v>
      </c>
      <c r="S38" s="34"/>
      <c r="T38" s="34">
        <f t="shared" si="6"/>
        <v>44.554</v>
      </c>
      <c r="U38" s="34">
        <f t="shared" si="4"/>
        <v>0</v>
      </c>
    </row>
    <row r="39" spans="1:21" ht="13.5" customHeight="1">
      <c r="A39" s="6">
        <f t="shared" si="5"/>
        <v>33</v>
      </c>
      <c r="B39" s="8" t="s">
        <v>63</v>
      </c>
      <c r="C39" s="34">
        <f t="shared" si="0"/>
        <v>0.5107200000000001</v>
      </c>
      <c r="D39" s="34">
        <f t="shared" si="1"/>
        <v>0.5107200000000001</v>
      </c>
      <c r="E39" s="48">
        <v>0.02</v>
      </c>
      <c r="F39" s="36">
        <v>0.02</v>
      </c>
      <c r="G39" s="42">
        <f>(E39*($G2))/1000</f>
        <v>0.13036</v>
      </c>
      <c r="H39" s="37">
        <f>G2*F39/1000</f>
        <v>0.13036</v>
      </c>
      <c r="I39" s="36">
        <v>0.02</v>
      </c>
      <c r="J39" s="34">
        <v>0.02</v>
      </c>
      <c r="K39" s="42">
        <f>I39*J2/1000</f>
        <v>0.38036000000000003</v>
      </c>
      <c r="L39" s="34">
        <f>J39*J2/1000</f>
        <v>0.38036000000000003</v>
      </c>
      <c r="M39" s="34"/>
      <c r="N39" s="34"/>
      <c r="O39" s="34"/>
      <c r="P39" s="34"/>
      <c r="Q39" s="42">
        <f t="shared" si="2"/>
        <v>0.5107200000000001</v>
      </c>
      <c r="R39" s="42">
        <f t="shared" si="3"/>
        <v>0.5107200000000001</v>
      </c>
      <c r="S39" s="34"/>
      <c r="T39" s="34">
        <f t="shared" si="6"/>
        <v>0</v>
      </c>
      <c r="U39" s="34">
        <f t="shared" si="4"/>
        <v>100</v>
      </c>
    </row>
    <row r="40" spans="1:21" ht="13.5" customHeight="1" hidden="1">
      <c r="A40" s="29"/>
      <c r="B40" s="28"/>
      <c r="C40" s="5"/>
      <c r="D40" s="5"/>
      <c r="E40" s="45"/>
      <c r="F40" s="5"/>
      <c r="G40" s="45"/>
      <c r="H40" s="5"/>
      <c r="I40" s="5"/>
      <c r="J40" s="5"/>
      <c r="K40" s="45"/>
      <c r="L40" s="5"/>
      <c r="M40" s="5"/>
      <c r="N40" s="5"/>
      <c r="O40" s="5"/>
      <c r="P40" s="5"/>
      <c r="Q40" s="42">
        <f t="shared" si="2"/>
        <v>0</v>
      </c>
      <c r="R40" s="5"/>
      <c r="S40" s="18"/>
      <c r="T40" s="18"/>
      <c r="U40" s="18"/>
    </row>
    <row r="41" spans="1:21" ht="12.75">
      <c r="A41" s="71" t="s">
        <v>44</v>
      </c>
      <c r="B41" s="71"/>
      <c r="C41" s="71"/>
      <c r="D41" s="5"/>
      <c r="E41" s="45"/>
      <c r="F41" s="5"/>
      <c r="G41" s="45"/>
      <c r="H41" s="5" t="s">
        <v>45</v>
      </c>
      <c r="I41" s="5"/>
      <c r="J41" s="5"/>
      <c r="K41" s="45"/>
      <c r="L41" s="5"/>
      <c r="M41" s="5"/>
      <c r="N41" s="5"/>
      <c r="O41" s="73" t="s">
        <v>46</v>
      </c>
      <c r="P41" s="73"/>
      <c r="Q41" s="73"/>
      <c r="R41" s="5"/>
      <c r="S41" s="18"/>
      <c r="T41" s="18"/>
      <c r="U41" s="18"/>
    </row>
    <row r="42" spans="1:21" ht="12.75">
      <c r="A42" s="18"/>
      <c r="B42" s="20"/>
      <c r="C42" s="4"/>
      <c r="D42" s="69" t="s">
        <v>47</v>
      </c>
      <c r="E42" s="69"/>
      <c r="F42" s="69"/>
      <c r="G42" s="45"/>
      <c r="H42" s="4"/>
      <c r="I42" s="4"/>
      <c r="J42" s="4"/>
      <c r="K42" s="70" t="s">
        <v>48</v>
      </c>
      <c r="L42" s="70"/>
      <c r="M42" s="70"/>
      <c r="N42" s="5"/>
      <c r="O42" s="5"/>
      <c r="P42" s="4"/>
      <c r="Q42" s="4"/>
      <c r="R42" s="4"/>
      <c r="S42" s="69" t="s">
        <v>49</v>
      </c>
      <c r="T42" s="69"/>
      <c r="U42" s="69"/>
    </row>
    <row r="43" spans="1:21" ht="12.75">
      <c r="A43" s="18"/>
      <c r="B43" s="18"/>
      <c r="C43" s="5"/>
      <c r="D43" s="5"/>
      <c r="E43" s="45"/>
      <c r="F43" s="5"/>
      <c r="G43" s="45"/>
      <c r="H43" s="5"/>
      <c r="I43" s="5"/>
      <c r="J43" s="5"/>
      <c r="K43" s="45"/>
      <c r="L43" s="5"/>
      <c r="M43" s="5"/>
      <c r="N43" s="5"/>
      <c r="O43" s="5"/>
      <c r="P43" s="5"/>
      <c r="Q43" s="5"/>
      <c r="R43" s="5"/>
      <c r="S43" s="18"/>
      <c r="T43" s="18"/>
      <c r="U43" s="18"/>
    </row>
  </sheetData>
  <mergeCells count="26">
    <mergeCell ref="C1:P1"/>
    <mergeCell ref="B2:D2"/>
    <mergeCell ref="P2:Q2"/>
    <mergeCell ref="S42:U42"/>
    <mergeCell ref="L2:O2"/>
    <mergeCell ref="A41:C41"/>
    <mergeCell ref="O41:Q41"/>
    <mergeCell ref="D42:F42"/>
    <mergeCell ref="K42:M42"/>
    <mergeCell ref="U4:U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E4:H4"/>
    <mergeCell ref="E5:F5"/>
    <mergeCell ref="G5:H5"/>
    <mergeCell ref="A4:A6"/>
    <mergeCell ref="B4:B6"/>
    <mergeCell ref="C4:C6"/>
    <mergeCell ref="D4:D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F26" sqref="F26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customWidth="1"/>
    <col min="4" max="4" width="9.57421875" style="2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6.003906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74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v>4558</v>
      </c>
      <c r="H2" s="27" t="s">
        <v>3</v>
      </c>
      <c r="I2" s="27"/>
      <c r="J2" s="33">
        <v>13080</v>
      </c>
      <c r="K2" s="40"/>
      <c r="L2" s="70" t="s">
        <v>4</v>
      </c>
      <c r="M2" s="70"/>
      <c r="N2" s="70"/>
      <c r="O2" s="70"/>
      <c r="P2" s="67">
        <f>G2+J2</f>
        <v>17638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f aca="true" t="shared" si="0" ref="C7:C39">H7+L7</f>
        <v>790.74</v>
      </c>
      <c r="D7" s="34">
        <f aca="true" t="shared" si="1" ref="D7:D39">G7+K7</f>
        <v>790.74</v>
      </c>
      <c r="E7" s="42">
        <v>30</v>
      </c>
      <c r="F7" s="34">
        <v>30</v>
      </c>
      <c r="G7" s="42">
        <f>(E7*($G2))/1000</f>
        <v>136.74</v>
      </c>
      <c r="H7" s="37">
        <f>F7*G2/1000</f>
        <v>136.74</v>
      </c>
      <c r="I7" s="34">
        <v>50</v>
      </c>
      <c r="J7" s="34">
        <v>50</v>
      </c>
      <c r="K7" s="42">
        <f>I7*J2/1000</f>
        <v>654</v>
      </c>
      <c r="L7" s="34">
        <f>J7*J2/1000</f>
        <v>654</v>
      </c>
      <c r="M7" s="34"/>
      <c r="N7" s="34"/>
      <c r="O7" s="34"/>
      <c r="P7" s="34"/>
      <c r="Q7" s="42">
        <f aca="true" t="shared" si="2" ref="Q7:Q40">D7</f>
        <v>790.74</v>
      </c>
      <c r="R7" s="42">
        <f aca="true" t="shared" si="3" ref="R7:R39">C7</f>
        <v>790.74</v>
      </c>
      <c r="S7" s="34"/>
      <c r="T7" s="34">
        <f>Q7-R7</f>
        <v>0</v>
      </c>
      <c r="U7" s="34">
        <f aca="true" t="shared" si="4" ref="U7:U39">R7/Q7*100</f>
        <v>100</v>
      </c>
    </row>
    <row r="8" spans="1:21" ht="13.5" customHeight="1">
      <c r="A8" s="6">
        <f aca="true" t="shared" si="5" ref="A8:A39">A7+1</f>
        <v>2</v>
      </c>
      <c r="B8" s="8" t="s">
        <v>21</v>
      </c>
      <c r="C8" s="34">
        <f t="shared" si="0"/>
        <v>1757.86</v>
      </c>
      <c r="D8" s="34">
        <f t="shared" si="1"/>
        <v>1757.86</v>
      </c>
      <c r="E8" s="42">
        <v>70</v>
      </c>
      <c r="F8" s="34">
        <v>70</v>
      </c>
      <c r="G8" s="42">
        <f>(E8*($G2))/1000</f>
        <v>319.06</v>
      </c>
      <c r="H8" s="37">
        <f>F8*G2/1000</f>
        <v>319.06</v>
      </c>
      <c r="I8" s="34">
        <v>110</v>
      </c>
      <c r="J8" s="34">
        <v>110</v>
      </c>
      <c r="K8" s="42">
        <f>I8*J2/1000</f>
        <v>1438.8</v>
      </c>
      <c r="L8" s="34">
        <f>J8*J2/1000</f>
        <v>1438.8</v>
      </c>
      <c r="M8" s="34"/>
      <c r="N8" s="34"/>
      <c r="O8" s="34"/>
      <c r="P8" s="34"/>
      <c r="Q8" s="42">
        <f t="shared" si="2"/>
        <v>1757.86</v>
      </c>
      <c r="R8" s="42">
        <f t="shared" si="3"/>
        <v>1757.86</v>
      </c>
      <c r="S8" s="34"/>
      <c r="T8" s="34">
        <f>Q8-R8</f>
        <v>0</v>
      </c>
      <c r="U8" s="34">
        <f t="shared" si="4"/>
        <v>100</v>
      </c>
    </row>
    <row r="9" spans="1:21" ht="13.5" customHeight="1">
      <c r="A9" s="6">
        <f t="shared" si="5"/>
        <v>3</v>
      </c>
      <c r="B9" s="8" t="s">
        <v>22</v>
      </c>
      <c r="C9" s="34">
        <f t="shared" si="0"/>
        <v>356.13</v>
      </c>
      <c r="D9" s="34">
        <f t="shared" si="1"/>
        <v>522.8</v>
      </c>
      <c r="E9" s="42">
        <v>20</v>
      </c>
      <c r="F9" s="34">
        <v>15</v>
      </c>
      <c r="G9" s="42">
        <f>(E9*($G2))/1000</f>
        <v>91.16</v>
      </c>
      <c r="H9" s="37">
        <f>F9*G2/1000</f>
        <v>68.37</v>
      </c>
      <c r="I9" s="34">
        <v>33</v>
      </c>
      <c r="J9" s="34">
        <v>22</v>
      </c>
      <c r="K9" s="42">
        <f>I9*J2/1000</f>
        <v>431.64</v>
      </c>
      <c r="L9" s="34">
        <f>J9*J2/1000</f>
        <v>287.76</v>
      </c>
      <c r="M9" s="34"/>
      <c r="N9" s="34"/>
      <c r="O9" s="34"/>
      <c r="P9" s="34"/>
      <c r="Q9" s="42">
        <f t="shared" si="2"/>
        <v>522.8</v>
      </c>
      <c r="R9" s="42">
        <f t="shared" si="3"/>
        <v>356.13</v>
      </c>
      <c r="S9" s="34"/>
      <c r="T9" s="34">
        <f>Q9-R9</f>
        <v>166.66999999999996</v>
      </c>
      <c r="U9" s="34">
        <f t="shared" si="4"/>
        <v>68.11973986228004</v>
      </c>
    </row>
    <row r="10" spans="1:21" ht="13.5" customHeight="1">
      <c r="A10" s="6">
        <f t="shared" si="5"/>
        <v>4</v>
      </c>
      <c r="B10" s="8" t="s">
        <v>23</v>
      </c>
      <c r="C10" s="34">
        <f t="shared" si="0"/>
        <v>32.997</v>
      </c>
      <c r="D10" s="34">
        <f t="shared" si="1"/>
        <v>65.994</v>
      </c>
      <c r="E10" s="42">
        <v>3</v>
      </c>
      <c r="F10" s="34">
        <v>1.5</v>
      </c>
      <c r="G10" s="42">
        <f>(E10*($G2))/1000</f>
        <v>13.674</v>
      </c>
      <c r="H10" s="37">
        <f>F10*G2/1000</f>
        <v>6.837</v>
      </c>
      <c r="I10" s="34">
        <v>4</v>
      </c>
      <c r="J10" s="34">
        <v>2</v>
      </c>
      <c r="K10" s="42">
        <f>I10*J2/1000</f>
        <v>52.32</v>
      </c>
      <c r="L10" s="34">
        <f>J10*J2/1000</f>
        <v>26.16</v>
      </c>
      <c r="M10" s="34"/>
      <c r="N10" s="34"/>
      <c r="O10" s="34"/>
      <c r="P10" s="34"/>
      <c r="Q10" s="42">
        <f t="shared" si="2"/>
        <v>65.994</v>
      </c>
      <c r="R10" s="42">
        <f t="shared" si="3"/>
        <v>32.997</v>
      </c>
      <c r="S10" s="34"/>
      <c r="T10" s="34">
        <f>Q10-R10</f>
        <v>32.997</v>
      </c>
      <c r="U10" s="34">
        <f t="shared" si="4"/>
        <v>50</v>
      </c>
    </row>
    <row r="11" spans="1:21" s="12" customFormat="1" ht="30" customHeight="1">
      <c r="A11" s="6">
        <f t="shared" si="5"/>
        <v>5</v>
      </c>
      <c r="B11" s="25" t="s">
        <v>65</v>
      </c>
      <c r="C11" s="34">
        <f t="shared" si="0"/>
        <v>840.5022</v>
      </c>
      <c r="D11" s="34">
        <f t="shared" si="1"/>
        <v>813.53</v>
      </c>
      <c r="E11" s="43">
        <v>35</v>
      </c>
      <c r="F11" s="34">
        <v>36.9</v>
      </c>
      <c r="G11" s="42">
        <f>(E11*($G2))/1000</f>
        <v>159.53</v>
      </c>
      <c r="H11" s="37">
        <f>G2*F11/1000</f>
        <v>168.19019999999998</v>
      </c>
      <c r="I11" s="37">
        <v>50</v>
      </c>
      <c r="J11" s="37">
        <v>51.4</v>
      </c>
      <c r="K11" s="42">
        <f>I11*J2/1000</f>
        <v>654</v>
      </c>
      <c r="L11" s="34">
        <f>J11*J2/1000</f>
        <v>672.312</v>
      </c>
      <c r="M11" s="37"/>
      <c r="N11" s="37"/>
      <c r="O11" s="37"/>
      <c r="P11" s="37"/>
      <c r="Q11" s="42">
        <f t="shared" si="2"/>
        <v>813.53</v>
      </c>
      <c r="R11" s="42">
        <f t="shared" si="3"/>
        <v>840.5022</v>
      </c>
      <c r="S11" s="37">
        <f>R11-Q11</f>
        <v>26.972200000000043</v>
      </c>
      <c r="T11" s="34">
        <v>0</v>
      </c>
      <c r="U11" s="34">
        <f t="shared" si="4"/>
        <v>103.31545241109733</v>
      </c>
    </row>
    <row r="12" spans="1:21" ht="13.5" customHeight="1">
      <c r="A12" s="6">
        <f t="shared" si="5"/>
        <v>6</v>
      </c>
      <c r="B12" s="8" t="s">
        <v>25</v>
      </c>
      <c r="C12" s="34">
        <f t="shared" si="0"/>
        <v>3343.304</v>
      </c>
      <c r="D12" s="34">
        <f t="shared" si="1"/>
        <v>3822.8999999999996</v>
      </c>
      <c r="E12" s="42">
        <v>150</v>
      </c>
      <c r="F12" s="34">
        <v>128</v>
      </c>
      <c r="G12" s="42">
        <f>(E12*($G2))/1000</f>
        <v>683.7</v>
      </c>
      <c r="H12" s="37">
        <f>G2*F12/1000</f>
        <v>583.424</v>
      </c>
      <c r="I12" s="34">
        <v>240</v>
      </c>
      <c r="J12" s="34">
        <v>211</v>
      </c>
      <c r="K12" s="42">
        <f>I12*J2/1000</f>
        <v>3139.2</v>
      </c>
      <c r="L12" s="34">
        <f>J12*J2/1000</f>
        <v>2759.88</v>
      </c>
      <c r="M12" s="34"/>
      <c r="N12" s="34"/>
      <c r="O12" s="34"/>
      <c r="P12" s="34"/>
      <c r="Q12" s="42">
        <f t="shared" si="2"/>
        <v>3822.8999999999996</v>
      </c>
      <c r="R12" s="42">
        <f t="shared" si="3"/>
        <v>3343.304</v>
      </c>
      <c r="S12" s="34"/>
      <c r="T12" s="34">
        <f aca="true" t="shared" si="6" ref="T12:T39">Q12-R12</f>
        <v>479.59599999999955</v>
      </c>
      <c r="U12" s="34">
        <f t="shared" si="4"/>
        <v>87.45465484318188</v>
      </c>
    </row>
    <row r="13" spans="1:21" ht="13.5" customHeight="1">
      <c r="A13" s="6">
        <f t="shared" si="5"/>
        <v>7</v>
      </c>
      <c r="B13" s="8" t="s">
        <v>26</v>
      </c>
      <c r="C13" s="34">
        <f t="shared" si="0"/>
        <v>3622.7506</v>
      </c>
      <c r="D13" s="34">
        <f t="shared" si="1"/>
        <v>5063.5</v>
      </c>
      <c r="E13" s="42">
        <v>250</v>
      </c>
      <c r="F13" s="34">
        <v>180.7</v>
      </c>
      <c r="G13" s="42">
        <f>(E13*($G2))/1000</f>
        <v>1139.5</v>
      </c>
      <c r="H13" s="37">
        <f>G2*F13/1000</f>
        <v>823.6306</v>
      </c>
      <c r="I13" s="34">
        <v>300</v>
      </c>
      <c r="J13" s="34">
        <v>214</v>
      </c>
      <c r="K13" s="42">
        <f>I13*J2/1000</f>
        <v>3924</v>
      </c>
      <c r="L13" s="34">
        <f>J13*J2/1000</f>
        <v>2799.12</v>
      </c>
      <c r="M13" s="34"/>
      <c r="N13" s="34"/>
      <c r="O13" s="34"/>
      <c r="P13" s="34"/>
      <c r="Q13" s="42">
        <f t="shared" si="2"/>
        <v>5063.5</v>
      </c>
      <c r="R13" s="42">
        <f t="shared" si="3"/>
        <v>3622.7506</v>
      </c>
      <c r="S13" s="34"/>
      <c r="T13" s="34">
        <f t="shared" si="6"/>
        <v>1440.7494000000002</v>
      </c>
      <c r="U13" s="34">
        <f t="shared" si="4"/>
        <v>71.54637306211119</v>
      </c>
    </row>
    <row r="14" spans="1:21" ht="13.5" customHeight="1">
      <c r="A14" s="6">
        <f t="shared" si="5"/>
        <v>8</v>
      </c>
      <c r="B14" s="8" t="s">
        <v>27</v>
      </c>
      <c r="C14" s="34">
        <f t="shared" si="0"/>
        <v>1495.2089999999998</v>
      </c>
      <c r="D14" s="34">
        <f t="shared" si="1"/>
        <v>3299.7</v>
      </c>
      <c r="E14" s="42">
        <v>150</v>
      </c>
      <c r="F14" s="34">
        <v>73.5</v>
      </c>
      <c r="G14" s="42">
        <f>(E14*($G2))/1000</f>
        <v>683.7</v>
      </c>
      <c r="H14" s="37">
        <f>G2*F14/1000</f>
        <v>335.013</v>
      </c>
      <c r="I14" s="34">
        <v>200</v>
      </c>
      <c r="J14" s="34">
        <v>88.7</v>
      </c>
      <c r="K14" s="42">
        <f>I14*J2/1000</f>
        <v>2616</v>
      </c>
      <c r="L14" s="34">
        <f>J14*J2/1000</f>
        <v>1160.196</v>
      </c>
      <c r="M14" s="34"/>
      <c r="N14" s="34"/>
      <c r="O14" s="34"/>
      <c r="P14" s="34"/>
      <c r="Q14" s="42">
        <f t="shared" si="2"/>
        <v>3299.7</v>
      </c>
      <c r="R14" s="42">
        <f t="shared" si="3"/>
        <v>1495.2089999999998</v>
      </c>
      <c r="S14" s="34"/>
      <c r="T14" s="34">
        <f t="shared" si="6"/>
        <v>1804.491</v>
      </c>
      <c r="U14" s="34">
        <f t="shared" si="4"/>
        <v>45.31348304391308</v>
      </c>
    </row>
    <row r="15" spans="1:21" ht="13.5" customHeight="1">
      <c r="A15" s="6">
        <f t="shared" si="5"/>
        <v>9</v>
      </c>
      <c r="B15" s="8" t="s">
        <v>28</v>
      </c>
      <c r="C15" s="34">
        <f t="shared" si="0"/>
        <v>1441.2875999999999</v>
      </c>
      <c r="D15" s="34">
        <f t="shared" si="1"/>
        <v>2019.46</v>
      </c>
      <c r="E15" s="42">
        <v>70</v>
      </c>
      <c r="F15" s="34">
        <v>52.2</v>
      </c>
      <c r="G15" s="42">
        <f>(E15*($G2))/1000</f>
        <v>319.06</v>
      </c>
      <c r="H15" s="37">
        <f>G2*F15/1000</f>
        <v>237.9276</v>
      </c>
      <c r="I15" s="34">
        <v>130</v>
      </c>
      <c r="J15" s="34">
        <v>92</v>
      </c>
      <c r="K15" s="42">
        <f>I15*J2/1000</f>
        <v>1700.4</v>
      </c>
      <c r="L15" s="34">
        <f>J15*J2/1000</f>
        <v>1203.36</v>
      </c>
      <c r="M15" s="34"/>
      <c r="N15" s="34"/>
      <c r="O15" s="34"/>
      <c r="P15" s="34"/>
      <c r="Q15" s="42">
        <f t="shared" si="2"/>
        <v>2019.46</v>
      </c>
      <c r="R15" s="42">
        <f t="shared" si="3"/>
        <v>1441.2875999999999</v>
      </c>
      <c r="S15" s="34"/>
      <c r="T15" s="34">
        <f t="shared" si="6"/>
        <v>578.1724000000002</v>
      </c>
      <c r="U15" s="34">
        <f t="shared" si="4"/>
        <v>71.36995038277558</v>
      </c>
    </row>
    <row r="16" spans="1:21" ht="13.5" customHeight="1">
      <c r="A16" s="6">
        <f t="shared" si="5"/>
        <v>10</v>
      </c>
      <c r="B16" s="8" t="s">
        <v>29</v>
      </c>
      <c r="C16" s="34">
        <f t="shared" si="0"/>
        <v>178.362</v>
      </c>
      <c r="D16" s="34">
        <f t="shared" si="1"/>
        <v>215.62</v>
      </c>
      <c r="E16" s="42">
        <v>10</v>
      </c>
      <c r="F16" s="34">
        <v>9</v>
      </c>
      <c r="G16" s="42">
        <f>(E16*($G2))/1000</f>
        <v>45.58</v>
      </c>
      <c r="H16" s="37">
        <f>G2*F16/1000</f>
        <v>41.022</v>
      </c>
      <c r="I16" s="34">
        <v>13</v>
      </c>
      <c r="J16" s="34">
        <v>10.5</v>
      </c>
      <c r="K16" s="42">
        <f>I16*J2/1000</f>
        <v>170.04</v>
      </c>
      <c r="L16" s="34">
        <f>J16*J2/1000</f>
        <v>137.34</v>
      </c>
      <c r="M16" s="34"/>
      <c r="N16" s="34"/>
      <c r="O16" s="34"/>
      <c r="P16" s="34"/>
      <c r="Q16" s="42">
        <f t="shared" si="2"/>
        <v>215.62</v>
      </c>
      <c r="R16" s="42">
        <f t="shared" si="3"/>
        <v>178.362</v>
      </c>
      <c r="S16" s="34"/>
      <c r="T16" s="34">
        <f t="shared" si="6"/>
        <v>37.25800000000001</v>
      </c>
      <c r="U16" s="34">
        <f t="shared" si="4"/>
        <v>82.72052685279658</v>
      </c>
    </row>
    <row r="17" spans="1:21" ht="13.5" customHeight="1">
      <c r="A17" s="6">
        <f t="shared" si="5"/>
        <v>11</v>
      </c>
      <c r="B17" s="8" t="s">
        <v>31</v>
      </c>
      <c r="C17" s="34">
        <f t="shared" si="0"/>
        <v>316.29600000000005</v>
      </c>
      <c r="D17" s="34">
        <f t="shared" si="1"/>
        <v>316.29600000000005</v>
      </c>
      <c r="E17" s="42">
        <v>12</v>
      </c>
      <c r="F17" s="34">
        <v>12</v>
      </c>
      <c r="G17" s="42">
        <f>(E17*($G2))/1000</f>
        <v>54.696</v>
      </c>
      <c r="H17" s="37">
        <f>G2*F17/1000</f>
        <v>54.696</v>
      </c>
      <c r="I17" s="34">
        <v>20</v>
      </c>
      <c r="J17" s="34">
        <v>20</v>
      </c>
      <c r="K17" s="42">
        <f>I17*J2/1000</f>
        <v>261.6</v>
      </c>
      <c r="L17" s="34">
        <f>J17*J2/1000</f>
        <v>261.6</v>
      </c>
      <c r="M17" s="34"/>
      <c r="N17" s="34"/>
      <c r="O17" s="34"/>
      <c r="P17" s="34"/>
      <c r="Q17" s="42">
        <f t="shared" si="2"/>
        <v>316.29600000000005</v>
      </c>
      <c r="R17" s="42">
        <f t="shared" si="3"/>
        <v>316.29600000000005</v>
      </c>
      <c r="S17" s="34"/>
      <c r="T17" s="34">
        <f t="shared" si="6"/>
        <v>0</v>
      </c>
      <c r="U17" s="34">
        <f t="shared" si="4"/>
        <v>100</v>
      </c>
    </row>
    <row r="18" spans="1:21" ht="13.5" customHeight="1">
      <c r="A18" s="6">
        <f t="shared" si="5"/>
        <v>12</v>
      </c>
      <c r="B18" s="1" t="s">
        <v>67</v>
      </c>
      <c r="C18" s="34">
        <f t="shared" si="0"/>
        <v>790.3024</v>
      </c>
      <c r="D18" s="34">
        <f t="shared" si="1"/>
        <v>836.3199999999999</v>
      </c>
      <c r="E18" s="42">
        <v>40</v>
      </c>
      <c r="F18" s="34">
        <v>38.8</v>
      </c>
      <c r="G18" s="42">
        <f>(E18*($G2))/1000</f>
        <v>182.32</v>
      </c>
      <c r="H18" s="37">
        <f>G2*F18/1000</f>
        <v>176.8504</v>
      </c>
      <c r="I18" s="34">
        <v>50</v>
      </c>
      <c r="J18" s="34">
        <v>46.9</v>
      </c>
      <c r="K18" s="42">
        <f>I18*J2/1000</f>
        <v>654</v>
      </c>
      <c r="L18" s="34">
        <f>J18*J2/1000</f>
        <v>613.452</v>
      </c>
      <c r="M18" s="34"/>
      <c r="N18" s="34"/>
      <c r="O18" s="34"/>
      <c r="P18" s="34"/>
      <c r="Q18" s="42">
        <f t="shared" si="2"/>
        <v>836.3199999999999</v>
      </c>
      <c r="R18" s="42">
        <f t="shared" si="3"/>
        <v>790.3024</v>
      </c>
      <c r="S18" s="34"/>
      <c r="T18" s="34">
        <f t="shared" si="6"/>
        <v>46.0175999999999</v>
      </c>
      <c r="U18" s="34">
        <f t="shared" si="4"/>
        <v>94.49760857088198</v>
      </c>
    </row>
    <row r="19" spans="1:21" ht="13.5" customHeight="1">
      <c r="A19" s="6">
        <f t="shared" si="5"/>
        <v>13</v>
      </c>
      <c r="B19" s="30" t="s">
        <v>59</v>
      </c>
      <c r="C19" s="34">
        <f t="shared" si="0"/>
        <v>41.182</v>
      </c>
      <c r="D19" s="34">
        <f t="shared" si="1"/>
        <v>56.878</v>
      </c>
      <c r="E19" s="42">
        <v>1</v>
      </c>
      <c r="F19" s="34">
        <v>1</v>
      </c>
      <c r="G19" s="42">
        <f>(E19*($G2))/1000</f>
        <v>4.558</v>
      </c>
      <c r="H19" s="37">
        <f>G2*F19/1000</f>
        <v>4.558</v>
      </c>
      <c r="I19" s="34">
        <v>4</v>
      </c>
      <c r="J19" s="34">
        <v>2.8</v>
      </c>
      <c r="K19" s="42">
        <f>I19*J2/1000</f>
        <v>52.32</v>
      </c>
      <c r="L19" s="34">
        <f>J19*J2/1000</f>
        <v>36.624</v>
      </c>
      <c r="M19" s="34"/>
      <c r="N19" s="34"/>
      <c r="O19" s="34"/>
      <c r="P19" s="34"/>
      <c r="Q19" s="42">
        <f t="shared" si="2"/>
        <v>56.878</v>
      </c>
      <c r="R19" s="42">
        <f t="shared" si="3"/>
        <v>41.182</v>
      </c>
      <c r="S19" s="34"/>
      <c r="T19" s="34">
        <f t="shared" si="6"/>
        <v>15.695999999999998</v>
      </c>
      <c r="U19" s="34">
        <f t="shared" si="4"/>
        <v>72.40409297092022</v>
      </c>
    </row>
    <row r="20" spans="1:21" ht="13.5" customHeight="1">
      <c r="A20" s="6">
        <f t="shared" si="5"/>
        <v>14</v>
      </c>
      <c r="B20" s="30" t="s">
        <v>38</v>
      </c>
      <c r="C20" s="34">
        <f t="shared" si="0"/>
        <v>525.97</v>
      </c>
      <c r="D20" s="34">
        <f t="shared" si="1"/>
        <v>669.056</v>
      </c>
      <c r="E20" s="42">
        <v>32</v>
      </c>
      <c r="F20" s="34">
        <v>25</v>
      </c>
      <c r="G20" s="42">
        <f>(E20*($G2))/1000</f>
        <v>145.856</v>
      </c>
      <c r="H20" s="37">
        <f>G2*F20/1000</f>
        <v>113.95</v>
      </c>
      <c r="I20" s="34">
        <v>40</v>
      </c>
      <c r="J20" s="34">
        <v>31.5</v>
      </c>
      <c r="K20" s="42">
        <f>I20*J2/1000</f>
        <v>523.2</v>
      </c>
      <c r="L20" s="34">
        <f>J20*J2/1000</f>
        <v>412.02</v>
      </c>
      <c r="M20" s="34"/>
      <c r="N20" s="34"/>
      <c r="O20" s="34"/>
      <c r="P20" s="34"/>
      <c r="Q20" s="42">
        <f t="shared" si="2"/>
        <v>669.056</v>
      </c>
      <c r="R20" s="42">
        <f t="shared" si="3"/>
        <v>525.97</v>
      </c>
      <c r="S20" s="34"/>
      <c r="T20" s="34">
        <f t="shared" si="6"/>
        <v>143.086</v>
      </c>
      <c r="U20" s="34">
        <f t="shared" si="4"/>
        <v>78.61374832599962</v>
      </c>
    </row>
    <row r="21" spans="1:21" ht="13.5" customHeight="1">
      <c r="A21" s="6">
        <f t="shared" si="5"/>
        <v>15</v>
      </c>
      <c r="B21" s="30" t="s">
        <v>68</v>
      </c>
      <c r="C21" s="34">
        <f t="shared" si="0"/>
        <v>179.3136</v>
      </c>
      <c r="D21" s="34">
        <f t="shared" si="1"/>
        <v>263.382</v>
      </c>
      <c r="E21" s="42">
        <v>9</v>
      </c>
      <c r="F21" s="34">
        <v>7.2</v>
      </c>
      <c r="G21" s="42">
        <f>(E21*($G2))/1000</f>
        <v>41.022</v>
      </c>
      <c r="H21" s="37">
        <f>G2*F21/1000</f>
        <v>32.8176</v>
      </c>
      <c r="I21" s="34">
        <v>17</v>
      </c>
      <c r="J21" s="34">
        <v>11.2</v>
      </c>
      <c r="K21" s="42">
        <f>I21*J2/1000</f>
        <v>222.36</v>
      </c>
      <c r="L21" s="34">
        <f>J21*J2/1000</f>
        <v>146.496</v>
      </c>
      <c r="M21" s="34"/>
      <c r="N21" s="34"/>
      <c r="O21" s="34"/>
      <c r="P21" s="34"/>
      <c r="Q21" s="42">
        <f t="shared" si="2"/>
        <v>263.382</v>
      </c>
      <c r="R21" s="42">
        <f t="shared" si="3"/>
        <v>179.3136</v>
      </c>
      <c r="S21" s="34"/>
      <c r="T21" s="34">
        <f t="shared" si="6"/>
        <v>84.0684</v>
      </c>
      <c r="U21" s="34">
        <f t="shared" si="4"/>
        <v>68.08119005854614</v>
      </c>
    </row>
    <row r="22" spans="1:21" ht="13.5" customHeight="1">
      <c r="A22" s="6">
        <f t="shared" si="5"/>
        <v>16</v>
      </c>
      <c r="B22" s="30" t="s">
        <v>41</v>
      </c>
      <c r="C22" s="34">
        <f t="shared" si="0"/>
        <v>14110.4</v>
      </c>
      <c r="D22" s="34">
        <f t="shared" si="1"/>
        <v>17638</v>
      </c>
      <c r="E22" s="42">
        <v>1</v>
      </c>
      <c r="F22" s="34">
        <v>0.8</v>
      </c>
      <c r="G22" s="42">
        <f>(E22*($G2))</f>
        <v>4558</v>
      </c>
      <c r="H22" s="37">
        <f>G2*F22</f>
        <v>3646.4</v>
      </c>
      <c r="I22" s="34">
        <v>1</v>
      </c>
      <c r="J22" s="36">
        <v>0.8</v>
      </c>
      <c r="K22" s="42">
        <f>I22*J2</f>
        <v>13080</v>
      </c>
      <c r="L22" s="34">
        <f>J22*J2</f>
        <v>10464</v>
      </c>
      <c r="M22" s="34"/>
      <c r="N22" s="34"/>
      <c r="O22" s="34"/>
      <c r="P22" s="34"/>
      <c r="Q22" s="42">
        <f t="shared" si="2"/>
        <v>17638</v>
      </c>
      <c r="R22" s="42">
        <f t="shared" si="3"/>
        <v>14110.4</v>
      </c>
      <c r="S22" s="34"/>
      <c r="T22" s="34">
        <f t="shared" si="6"/>
        <v>3527.6000000000004</v>
      </c>
      <c r="U22" s="34">
        <f t="shared" si="4"/>
        <v>80</v>
      </c>
    </row>
    <row r="23" spans="1:21" ht="13.5" customHeight="1">
      <c r="A23" s="6">
        <f t="shared" si="5"/>
        <v>17</v>
      </c>
      <c r="B23" s="30" t="s">
        <v>34</v>
      </c>
      <c r="C23" s="34">
        <f t="shared" si="0"/>
        <v>6391.902</v>
      </c>
      <c r="D23" s="34">
        <f t="shared" si="1"/>
        <v>9473</v>
      </c>
      <c r="E23" s="42">
        <v>500</v>
      </c>
      <c r="F23" s="34">
        <v>309</v>
      </c>
      <c r="G23" s="42">
        <f>(E23*($G2))/1000</f>
        <v>2279</v>
      </c>
      <c r="H23" s="37">
        <f>G2*F23/1000</f>
        <v>1408.422</v>
      </c>
      <c r="I23" s="34">
        <v>550</v>
      </c>
      <c r="J23" s="34">
        <v>381</v>
      </c>
      <c r="K23" s="42">
        <f>I23*J2/1000</f>
        <v>7194</v>
      </c>
      <c r="L23" s="34">
        <f>J23*J2/1000</f>
        <v>4983.48</v>
      </c>
      <c r="M23" s="34"/>
      <c r="N23" s="34"/>
      <c r="O23" s="34"/>
      <c r="P23" s="34"/>
      <c r="Q23" s="42">
        <f t="shared" si="2"/>
        <v>9473</v>
      </c>
      <c r="R23" s="42">
        <f t="shared" si="3"/>
        <v>6391.902</v>
      </c>
      <c r="S23" s="34"/>
      <c r="T23" s="34">
        <f t="shared" si="6"/>
        <v>3081.098</v>
      </c>
      <c r="U23" s="34">
        <f t="shared" si="4"/>
        <v>67.4749498574897</v>
      </c>
    </row>
    <row r="24" spans="1:21" ht="13.5" customHeight="1">
      <c r="A24" s="6">
        <f t="shared" si="5"/>
        <v>18</v>
      </c>
      <c r="B24" s="32" t="s">
        <v>69</v>
      </c>
      <c r="C24" s="34">
        <f t="shared" si="0"/>
        <v>780.6906</v>
      </c>
      <c r="D24" s="34">
        <f t="shared" si="1"/>
        <v>1143.5</v>
      </c>
      <c r="E24" s="42">
        <v>50</v>
      </c>
      <c r="F24" s="34">
        <v>38.7</v>
      </c>
      <c r="G24" s="42">
        <f>(E24*($G2))/1000</f>
        <v>227.9</v>
      </c>
      <c r="H24" s="37">
        <f>G2*F24/1000</f>
        <v>176.3946</v>
      </c>
      <c r="I24" s="34">
        <v>70</v>
      </c>
      <c r="J24" s="34">
        <v>46.2</v>
      </c>
      <c r="K24" s="42">
        <f>I24*J2/1000</f>
        <v>915.6</v>
      </c>
      <c r="L24" s="34">
        <f>J24*J2/1000</f>
        <v>604.296</v>
      </c>
      <c r="M24" s="34"/>
      <c r="N24" s="34"/>
      <c r="O24" s="34"/>
      <c r="P24" s="34"/>
      <c r="Q24" s="42">
        <f t="shared" si="2"/>
        <v>1143.5</v>
      </c>
      <c r="R24" s="42">
        <f t="shared" si="3"/>
        <v>780.6906</v>
      </c>
      <c r="S24" s="34"/>
      <c r="T24" s="34">
        <f t="shared" si="6"/>
        <v>362.8094</v>
      </c>
      <c r="U24" s="34">
        <f t="shared" si="4"/>
        <v>68.2720244862265</v>
      </c>
    </row>
    <row r="25" spans="1:21" ht="13.5" customHeight="1">
      <c r="A25" s="6">
        <f t="shared" si="5"/>
        <v>19</v>
      </c>
      <c r="B25" s="8" t="s">
        <v>37</v>
      </c>
      <c r="C25" s="34">
        <f t="shared" si="0"/>
        <v>135.0404</v>
      </c>
      <c r="D25" s="34">
        <f t="shared" si="1"/>
        <v>153.59</v>
      </c>
      <c r="E25" s="42">
        <v>5</v>
      </c>
      <c r="F25" s="34">
        <v>3.8</v>
      </c>
      <c r="G25" s="42">
        <f>(E25*($G2))/1000</f>
        <v>22.79</v>
      </c>
      <c r="H25" s="37">
        <f>G2*F25/1000</f>
        <v>17.3204</v>
      </c>
      <c r="I25" s="34">
        <v>10</v>
      </c>
      <c r="J25" s="34">
        <v>9</v>
      </c>
      <c r="K25" s="42">
        <f>I25*J2/1000</f>
        <v>130.8</v>
      </c>
      <c r="L25" s="34">
        <f>J25*J2/1000</f>
        <v>117.72</v>
      </c>
      <c r="M25" s="34"/>
      <c r="N25" s="34"/>
      <c r="O25" s="34"/>
      <c r="P25" s="34"/>
      <c r="Q25" s="42">
        <f t="shared" si="2"/>
        <v>153.59</v>
      </c>
      <c r="R25" s="42">
        <f t="shared" si="3"/>
        <v>135.0404</v>
      </c>
      <c r="S25" s="34"/>
      <c r="T25" s="34">
        <f t="shared" si="6"/>
        <v>18.549599999999998</v>
      </c>
      <c r="U25" s="34">
        <f t="shared" si="4"/>
        <v>87.92265121427177</v>
      </c>
    </row>
    <row r="26" spans="1:21" ht="13.5" customHeight="1">
      <c r="A26" s="6">
        <f t="shared" si="5"/>
        <v>20</v>
      </c>
      <c r="B26" s="8" t="s">
        <v>36</v>
      </c>
      <c r="C26" s="34">
        <f t="shared" si="0"/>
        <v>216.4128</v>
      </c>
      <c r="D26" s="34">
        <f t="shared" si="1"/>
        <v>290.13599999999997</v>
      </c>
      <c r="E26" s="44">
        <v>12</v>
      </c>
      <c r="F26" s="34">
        <v>9.6</v>
      </c>
      <c r="G26" s="42">
        <f>(E26*($G2))/1000</f>
        <v>54.696</v>
      </c>
      <c r="H26" s="37">
        <f>G2*F26/1000</f>
        <v>43.7568</v>
      </c>
      <c r="I26" s="34">
        <v>18</v>
      </c>
      <c r="J26" s="34">
        <v>13.2</v>
      </c>
      <c r="K26" s="42">
        <f>I26*J2/1000</f>
        <v>235.44</v>
      </c>
      <c r="L26" s="34">
        <f>J26*J2/1000</f>
        <v>172.656</v>
      </c>
      <c r="M26" s="34"/>
      <c r="N26" s="34"/>
      <c r="O26" s="34"/>
      <c r="P26" s="34"/>
      <c r="Q26" s="42">
        <f t="shared" si="2"/>
        <v>290.13599999999997</v>
      </c>
      <c r="R26" s="42">
        <f t="shared" si="3"/>
        <v>216.4128</v>
      </c>
      <c r="S26" s="34"/>
      <c r="T26" s="34">
        <f t="shared" si="6"/>
        <v>73.72319999999996</v>
      </c>
      <c r="U26" s="34">
        <f t="shared" si="4"/>
        <v>74.59012325254365</v>
      </c>
    </row>
    <row r="27" spans="1:21" ht="13.5" customHeight="1">
      <c r="A27" s="6">
        <f t="shared" si="5"/>
        <v>21</v>
      </c>
      <c r="B27" s="31" t="s">
        <v>32</v>
      </c>
      <c r="C27" s="34">
        <f t="shared" si="0"/>
        <v>1796.2248</v>
      </c>
      <c r="D27" s="34">
        <f t="shared" si="1"/>
        <v>2201.78</v>
      </c>
      <c r="E27" s="42">
        <v>110</v>
      </c>
      <c r="F27" s="38">
        <v>87.6</v>
      </c>
      <c r="G27" s="42">
        <f>(E27*($G2))/1000</f>
        <v>501.38</v>
      </c>
      <c r="H27" s="37">
        <f>G2*F27/1000</f>
        <v>399.2808</v>
      </c>
      <c r="I27" s="38">
        <v>130</v>
      </c>
      <c r="J27" s="38">
        <v>106.8</v>
      </c>
      <c r="K27" s="42">
        <f>I27*J2/1000</f>
        <v>1700.4</v>
      </c>
      <c r="L27" s="34">
        <f>J27*J2/1000</f>
        <v>1396.944</v>
      </c>
      <c r="M27" s="34"/>
      <c r="N27" s="34"/>
      <c r="O27" s="34"/>
      <c r="P27" s="34"/>
      <c r="Q27" s="42">
        <f t="shared" si="2"/>
        <v>2201.78</v>
      </c>
      <c r="R27" s="42">
        <f t="shared" si="3"/>
        <v>1796.2248</v>
      </c>
      <c r="S27" s="34"/>
      <c r="T27" s="34">
        <f t="shared" si="6"/>
        <v>405.55520000000024</v>
      </c>
      <c r="U27" s="34">
        <f t="shared" si="4"/>
        <v>81.58057571601158</v>
      </c>
    </row>
    <row r="28" spans="1:21" ht="13.5" customHeight="1">
      <c r="A28" s="6">
        <f t="shared" si="5"/>
        <v>22</v>
      </c>
      <c r="B28" s="15" t="s">
        <v>33</v>
      </c>
      <c r="C28" s="34">
        <f t="shared" si="0"/>
        <v>529.34</v>
      </c>
      <c r="D28" s="34">
        <f t="shared" si="1"/>
        <v>921.54</v>
      </c>
      <c r="E28" s="43">
        <v>30</v>
      </c>
      <c r="F28" s="34">
        <v>20</v>
      </c>
      <c r="G28" s="42">
        <f>(E28*($G2))/1000</f>
        <v>136.74</v>
      </c>
      <c r="H28" s="37">
        <f>G2*F28/1000</f>
        <v>91.16</v>
      </c>
      <c r="I28" s="34">
        <v>60</v>
      </c>
      <c r="J28" s="34">
        <v>33.5</v>
      </c>
      <c r="K28" s="42">
        <f>I28*J2/1000</f>
        <v>784.8</v>
      </c>
      <c r="L28" s="34">
        <f>J28*J2/1000</f>
        <v>438.18</v>
      </c>
      <c r="M28" s="34"/>
      <c r="N28" s="34"/>
      <c r="O28" s="34"/>
      <c r="P28" s="34"/>
      <c r="Q28" s="42">
        <f t="shared" si="2"/>
        <v>921.54</v>
      </c>
      <c r="R28" s="42">
        <f t="shared" si="3"/>
        <v>529.34</v>
      </c>
      <c r="S28" s="34"/>
      <c r="T28" s="34">
        <f t="shared" si="6"/>
        <v>392.19999999999993</v>
      </c>
      <c r="U28" s="34">
        <f t="shared" si="4"/>
        <v>57.440805608004</v>
      </c>
    </row>
    <row r="29" spans="1:21" s="12" customFormat="1" ht="13.5" customHeight="1">
      <c r="A29" s="6">
        <f t="shared" si="5"/>
        <v>23</v>
      </c>
      <c r="B29" s="26" t="s">
        <v>55</v>
      </c>
      <c r="C29" s="34">
        <f t="shared" si="0"/>
        <v>30.718</v>
      </c>
      <c r="D29" s="34">
        <f t="shared" si="1"/>
        <v>30.718</v>
      </c>
      <c r="E29" s="42">
        <v>1</v>
      </c>
      <c r="F29" s="37">
        <v>1</v>
      </c>
      <c r="G29" s="42">
        <f>(E29*($G2))/1000</f>
        <v>4.558</v>
      </c>
      <c r="H29" s="37">
        <f>G2*F29/1000</f>
        <v>4.558</v>
      </c>
      <c r="I29" s="37">
        <v>2</v>
      </c>
      <c r="J29" s="37">
        <v>2</v>
      </c>
      <c r="K29" s="42">
        <f>I29*J2/1000</f>
        <v>26.16</v>
      </c>
      <c r="L29" s="34">
        <f>J29*J2/1000</f>
        <v>26.16</v>
      </c>
      <c r="M29" s="37"/>
      <c r="N29" s="37"/>
      <c r="O29" s="37"/>
      <c r="P29" s="37"/>
      <c r="Q29" s="42">
        <f t="shared" si="2"/>
        <v>30.718</v>
      </c>
      <c r="R29" s="42">
        <f t="shared" si="3"/>
        <v>30.718</v>
      </c>
      <c r="S29" s="37"/>
      <c r="T29" s="34">
        <f t="shared" si="6"/>
        <v>0</v>
      </c>
      <c r="U29" s="34">
        <f t="shared" si="4"/>
        <v>100</v>
      </c>
    </row>
    <row r="30" spans="1:21" s="12" customFormat="1" ht="13.5" customHeight="1">
      <c r="A30" s="6">
        <f t="shared" si="5"/>
        <v>24</v>
      </c>
      <c r="B30" s="26" t="s">
        <v>56</v>
      </c>
      <c r="C30" s="34">
        <f t="shared" si="0"/>
        <v>9.215399999999999</v>
      </c>
      <c r="D30" s="34">
        <f t="shared" si="1"/>
        <v>30.718</v>
      </c>
      <c r="E30" s="43">
        <v>1</v>
      </c>
      <c r="F30" s="37">
        <v>0.3</v>
      </c>
      <c r="G30" s="42">
        <f>(E30*($G2))/1000</f>
        <v>4.558</v>
      </c>
      <c r="H30" s="37">
        <f>G2*F30/1000</f>
        <v>1.3674</v>
      </c>
      <c r="I30" s="37">
        <v>2</v>
      </c>
      <c r="J30" s="37">
        <v>0.6</v>
      </c>
      <c r="K30" s="42">
        <f>I30*J2/1000</f>
        <v>26.16</v>
      </c>
      <c r="L30" s="34">
        <f>J30*J2/1000</f>
        <v>7.848</v>
      </c>
      <c r="M30" s="37"/>
      <c r="N30" s="37"/>
      <c r="O30" s="37"/>
      <c r="P30" s="37"/>
      <c r="Q30" s="42">
        <f t="shared" si="2"/>
        <v>30.718</v>
      </c>
      <c r="R30" s="42">
        <f t="shared" si="3"/>
        <v>9.215399999999999</v>
      </c>
      <c r="S30" s="37"/>
      <c r="T30" s="34">
        <f t="shared" si="6"/>
        <v>21.5026</v>
      </c>
      <c r="U30" s="34">
        <f t="shared" si="4"/>
        <v>30</v>
      </c>
    </row>
    <row r="31" spans="1:21" ht="13.5" customHeight="1">
      <c r="A31" s="6">
        <f t="shared" si="5"/>
        <v>25</v>
      </c>
      <c r="B31" s="15" t="s">
        <v>43</v>
      </c>
      <c r="C31" s="34">
        <f t="shared" si="0"/>
        <v>0.35275999999999996</v>
      </c>
      <c r="D31" s="34">
        <f t="shared" si="1"/>
        <v>0.35275999999999996</v>
      </c>
      <c r="E31" s="48">
        <v>0.02</v>
      </c>
      <c r="F31" s="36">
        <v>0.02</v>
      </c>
      <c r="G31" s="42">
        <f>(E31*($G2))/1000</f>
        <v>0.09115999999999999</v>
      </c>
      <c r="H31" s="37">
        <f>G2*F31/1000</f>
        <v>0.09115999999999999</v>
      </c>
      <c r="I31" s="48">
        <v>0.02</v>
      </c>
      <c r="J31" s="36">
        <v>0.02</v>
      </c>
      <c r="K31" s="42">
        <f>I31*J2/1000</f>
        <v>0.2616</v>
      </c>
      <c r="L31" s="34">
        <f>J31*J2/1000</f>
        <v>0.2616</v>
      </c>
      <c r="M31" s="34"/>
      <c r="N31" s="34"/>
      <c r="O31" s="34"/>
      <c r="P31" s="34"/>
      <c r="Q31" s="42">
        <f t="shared" si="2"/>
        <v>0.35275999999999996</v>
      </c>
      <c r="R31" s="42">
        <f t="shared" si="3"/>
        <v>0.35275999999999996</v>
      </c>
      <c r="S31" s="34"/>
      <c r="T31" s="34">
        <f t="shared" si="6"/>
        <v>0</v>
      </c>
      <c r="U31" s="34">
        <f t="shared" si="4"/>
        <v>100</v>
      </c>
    </row>
    <row r="32" spans="1:21" ht="13.5" customHeight="1">
      <c r="A32" s="6">
        <f t="shared" si="5"/>
        <v>26</v>
      </c>
      <c r="B32" s="22" t="s">
        <v>57</v>
      </c>
      <c r="C32" s="34">
        <f t="shared" si="0"/>
        <v>127.43</v>
      </c>
      <c r="D32" s="34">
        <f t="shared" si="1"/>
        <v>127.43</v>
      </c>
      <c r="E32" s="42">
        <v>5</v>
      </c>
      <c r="F32" s="34">
        <v>5</v>
      </c>
      <c r="G32" s="42">
        <f>(E32*($G2))/1000</f>
        <v>22.79</v>
      </c>
      <c r="H32" s="37">
        <f>G2*F32/1000</f>
        <v>22.79</v>
      </c>
      <c r="I32" s="34">
        <v>8</v>
      </c>
      <c r="J32" s="34">
        <v>8</v>
      </c>
      <c r="K32" s="42">
        <f>I32*J2/1000</f>
        <v>104.64</v>
      </c>
      <c r="L32" s="34">
        <f>J32*J2/1000</f>
        <v>104.64</v>
      </c>
      <c r="M32" s="34"/>
      <c r="N32" s="34"/>
      <c r="O32" s="34"/>
      <c r="P32" s="34"/>
      <c r="Q32" s="42">
        <f t="shared" si="2"/>
        <v>127.43</v>
      </c>
      <c r="R32" s="42">
        <f t="shared" si="3"/>
        <v>127.43</v>
      </c>
      <c r="S32" s="34"/>
      <c r="T32" s="34">
        <f t="shared" si="6"/>
        <v>0</v>
      </c>
      <c r="U32" s="34">
        <f t="shared" si="4"/>
        <v>100</v>
      </c>
    </row>
    <row r="33" spans="1:21" ht="13.5" customHeight="1">
      <c r="A33" s="6">
        <f t="shared" si="5"/>
        <v>27</v>
      </c>
      <c r="B33" s="22" t="s">
        <v>66</v>
      </c>
      <c r="C33" s="34">
        <f t="shared" si="0"/>
        <v>15.8148</v>
      </c>
      <c r="D33" s="34">
        <f t="shared" si="1"/>
        <v>24.178</v>
      </c>
      <c r="E33" s="42">
        <v>1</v>
      </c>
      <c r="F33" s="34">
        <v>0.6</v>
      </c>
      <c r="G33" s="42">
        <f>(E33*($G2))/1000</f>
        <v>4.558</v>
      </c>
      <c r="H33" s="37">
        <f>G2*F33/1000</f>
        <v>2.7348</v>
      </c>
      <c r="I33" s="34">
        <v>1.5</v>
      </c>
      <c r="J33" s="34">
        <v>1</v>
      </c>
      <c r="K33" s="42">
        <f>I33*J2/1000</f>
        <v>19.62</v>
      </c>
      <c r="L33" s="34">
        <f>J33*J2/1000</f>
        <v>13.08</v>
      </c>
      <c r="M33" s="34"/>
      <c r="N33" s="34"/>
      <c r="O33" s="34"/>
      <c r="P33" s="34"/>
      <c r="Q33" s="42">
        <f t="shared" si="2"/>
        <v>24.178</v>
      </c>
      <c r="R33" s="42">
        <f t="shared" si="3"/>
        <v>15.8148</v>
      </c>
      <c r="S33" s="34"/>
      <c r="T33" s="34">
        <f t="shared" si="6"/>
        <v>8.3632</v>
      </c>
      <c r="U33" s="34">
        <f t="shared" si="4"/>
        <v>65.40987674745637</v>
      </c>
    </row>
    <row r="34" spans="1:21" ht="13.5" customHeight="1">
      <c r="A34" s="6">
        <f t="shared" si="5"/>
        <v>28</v>
      </c>
      <c r="B34" s="22" t="s">
        <v>60</v>
      </c>
      <c r="C34" s="34">
        <f t="shared" si="0"/>
        <v>48.356</v>
      </c>
      <c r="D34" s="34">
        <f t="shared" si="1"/>
        <v>48.356</v>
      </c>
      <c r="E34" s="42">
        <v>2</v>
      </c>
      <c r="F34" s="34">
        <v>2</v>
      </c>
      <c r="G34" s="42">
        <f>(E34*($G2))/1000</f>
        <v>9.116</v>
      </c>
      <c r="H34" s="37">
        <f>G2*F34/1000</f>
        <v>9.116</v>
      </c>
      <c r="I34" s="34">
        <v>3</v>
      </c>
      <c r="J34" s="34">
        <v>3</v>
      </c>
      <c r="K34" s="42">
        <f>I34*J2/1000</f>
        <v>39.24</v>
      </c>
      <c r="L34" s="34">
        <f>J34*J2/1000</f>
        <v>39.24</v>
      </c>
      <c r="M34" s="34"/>
      <c r="N34" s="34"/>
      <c r="O34" s="34"/>
      <c r="P34" s="34"/>
      <c r="Q34" s="42">
        <f t="shared" si="2"/>
        <v>48.356</v>
      </c>
      <c r="R34" s="42">
        <f t="shared" si="3"/>
        <v>48.356</v>
      </c>
      <c r="S34" s="34"/>
      <c r="T34" s="34">
        <f t="shared" si="6"/>
        <v>0</v>
      </c>
      <c r="U34" s="34">
        <f t="shared" si="4"/>
        <v>100</v>
      </c>
    </row>
    <row r="35" spans="1:21" ht="13.5" customHeight="1">
      <c r="A35" s="6">
        <f t="shared" si="5"/>
        <v>29</v>
      </c>
      <c r="B35" s="22" t="s">
        <v>61</v>
      </c>
      <c r="C35" s="34">
        <f t="shared" si="0"/>
        <v>30.718</v>
      </c>
      <c r="D35" s="34">
        <f t="shared" si="1"/>
        <v>30.718</v>
      </c>
      <c r="E35" s="42">
        <v>1</v>
      </c>
      <c r="F35" s="34">
        <v>1</v>
      </c>
      <c r="G35" s="42">
        <f>(E35*($G2))/1000</f>
        <v>4.558</v>
      </c>
      <c r="H35" s="37">
        <f>G2*F35/1000</f>
        <v>4.558</v>
      </c>
      <c r="I35" s="34">
        <v>2</v>
      </c>
      <c r="J35" s="34">
        <v>2</v>
      </c>
      <c r="K35" s="42">
        <f>I35*J2/1000</f>
        <v>26.16</v>
      </c>
      <c r="L35" s="34">
        <f>J35*J2/1000</f>
        <v>26.16</v>
      </c>
      <c r="M35" s="34"/>
      <c r="N35" s="34"/>
      <c r="O35" s="34"/>
      <c r="P35" s="34"/>
      <c r="Q35" s="42">
        <f t="shared" si="2"/>
        <v>30.718</v>
      </c>
      <c r="R35" s="42">
        <f t="shared" si="3"/>
        <v>30.718</v>
      </c>
      <c r="S35" s="34"/>
      <c r="T35" s="34">
        <f t="shared" si="6"/>
        <v>0</v>
      </c>
      <c r="U35" s="34">
        <f t="shared" si="4"/>
        <v>100</v>
      </c>
    </row>
    <row r="36" spans="1:21" ht="13.5" customHeight="1">
      <c r="A36" s="6">
        <f t="shared" si="5"/>
        <v>30</v>
      </c>
      <c r="B36" s="22" t="s">
        <v>58</v>
      </c>
      <c r="C36" s="34">
        <f t="shared" si="0"/>
        <v>0.35275999999999996</v>
      </c>
      <c r="D36" s="34">
        <f t="shared" si="1"/>
        <v>0.35275999999999996</v>
      </c>
      <c r="E36" s="48">
        <v>0.02</v>
      </c>
      <c r="F36" s="39">
        <v>0.02</v>
      </c>
      <c r="G36" s="42">
        <f>(E36*($G2))/1000</f>
        <v>0.09115999999999999</v>
      </c>
      <c r="H36" s="35">
        <f>G2*F36/1000</f>
        <v>0.09115999999999999</v>
      </c>
      <c r="I36" s="39">
        <v>0.02</v>
      </c>
      <c r="J36" s="36">
        <v>0.02</v>
      </c>
      <c r="K36" s="42">
        <f>I36*J2/1000</f>
        <v>0.2616</v>
      </c>
      <c r="L36" s="36">
        <f>J36*J2/1000</f>
        <v>0.2616</v>
      </c>
      <c r="M36" s="34"/>
      <c r="N36" s="34"/>
      <c r="O36" s="34"/>
      <c r="P36" s="34"/>
      <c r="Q36" s="42">
        <f t="shared" si="2"/>
        <v>0.35275999999999996</v>
      </c>
      <c r="R36" s="42">
        <f t="shared" si="3"/>
        <v>0.35275999999999996</v>
      </c>
      <c r="S36" s="34"/>
      <c r="T36" s="34">
        <f t="shared" si="6"/>
        <v>0</v>
      </c>
      <c r="U36" s="34">
        <f t="shared" si="4"/>
        <v>100</v>
      </c>
    </row>
    <row r="37" spans="1:21" ht="13.5" customHeight="1">
      <c r="A37" s="6">
        <f t="shared" si="5"/>
        <v>31</v>
      </c>
      <c r="B37" s="22" t="s">
        <v>62</v>
      </c>
      <c r="C37" s="34">
        <f t="shared" si="0"/>
        <v>0</v>
      </c>
      <c r="D37" s="34">
        <f t="shared" si="1"/>
        <v>1.7638</v>
      </c>
      <c r="E37" s="42">
        <v>0.1</v>
      </c>
      <c r="F37" s="34">
        <v>0</v>
      </c>
      <c r="G37" s="42">
        <f>(E37*($G2))/1000</f>
        <v>0.45580000000000004</v>
      </c>
      <c r="H37" s="37">
        <f>G2*F37/1000</f>
        <v>0</v>
      </c>
      <c r="I37" s="34">
        <v>0.1</v>
      </c>
      <c r="J37" s="34">
        <v>0</v>
      </c>
      <c r="K37" s="42">
        <f>I37*J2/1000</f>
        <v>1.308</v>
      </c>
      <c r="L37" s="34">
        <f>J37*J2/1000</f>
        <v>0</v>
      </c>
      <c r="M37" s="34"/>
      <c r="N37" s="34"/>
      <c r="O37" s="34"/>
      <c r="P37" s="34"/>
      <c r="Q37" s="42">
        <f t="shared" si="2"/>
        <v>1.7638</v>
      </c>
      <c r="R37" s="42">
        <f t="shared" si="3"/>
        <v>0</v>
      </c>
      <c r="S37" s="34"/>
      <c r="T37" s="34">
        <f t="shared" si="6"/>
        <v>1.7638</v>
      </c>
      <c r="U37" s="34">
        <f t="shared" si="4"/>
        <v>0</v>
      </c>
    </row>
    <row r="38" spans="1:21" ht="13.5" customHeight="1">
      <c r="A38" s="6">
        <f t="shared" si="5"/>
        <v>32</v>
      </c>
      <c r="B38" s="30" t="s">
        <v>40</v>
      </c>
      <c r="C38" s="34">
        <f t="shared" si="0"/>
        <v>0</v>
      </c>
      <c r="D38" s="34">
        <f t="shared" si="1"/>
        <v>30.718</v>
      </c>
      <c r="E38" s="42">
        <v>1</v>
      </c>
      <c r="F38" s="34">
        <v>0</v>
      </c>
      <c r="G38" s="42">
        <f>(E38*($G2))/1000</f>
        <v>4.558</v>
      </c>
      <c r="H38" s="37">
        <f>G2*F38/1000</f>
        <v>0</v>
      </c>
      <c r="I38" s="34">
        <v>2</v>
      </c>
      <c r="J38" s="34">
        <v>0</v>
      </c>
      <c r="K38" s="42">
        <f>I38*J2/1000</f>
        <v>26.16</v>
      </c>
      <c r="L38" s="34">
        <f>J38*J2/1000</f>
        <v>0</v>
      </c>
      <c r="M38" s="34"/>
      <c r="N38" s="34"/>
      <c r="O38" s="34"/>
      <c r="P38" s="34"/>
      <c r="Q38" s="42">
        <f t="shared" si="2"/>
        <v>30.718</v>
      </c>
      <c r="R38" s="42">
        <f t="shared" si="3"/>
        <v>0</v>
      </c>
      <c r="S38" s="34"/>
      <c r="T38" s="34">
        <f t="shared" si="6"/>
        <v>30.718</v>
      </c>
      <c r="U38" s="34">
        <f t="shared" si="4"/>
        <v>0</v>
      </c>
    </row>
    <row r="39" spans="1:21" ht="13.5" customHeight="1">
      <c r="A39" s="6">
        <f t="shared" si="5"/>
        <v>33</v>
      </c>
      <c r="B39" s="8" t="s">
        <v>63</v>
      </c>
      <c r="C39" s="34">
        <f t="shared" si="0"/>
        <v>0.35275999999999996</v>
      </c>
      <c r="D39" s="34">
        <f t="shared" si="1"/>
        <v>0.35275999999999996</v>
      </c>
      <c r="E39" s="48">
        <v>0.02</v>
      </c>
      <c r="F39" s="36">
        <v>0.02</v>
      </c>
      <c r="G39" s="42">
        <f>(E39*($G2))/1000</f>
        <v>0.09115999999999999</v>
      </c>
      <c r="H39" s="37">
        <f>G2*F39/1000</f>
        <v>0.09115999999999999</v>
      </c>
      <c r="I39" s="36">
        <v>0.02</v>
      </c>
      <c r="J39" s="34">
        <v>0.02</v>
      </c>
      <c r="K39" s="42">
        <f>I39*J2/1000</f>
        <v>0.2616</v>
      </c>
      <c r="L39" s="34">
        <f>J39*J2/1000</f>
        <v>0.2616</v>
      </c>
      <c r="M39" s="34"/>
      <c r="N39" s="34"/>
      <c r="O39" s="34"/>
      <c r="P39" s="34"/>
      <c r="Q39" s="42">
        <f t="shared" si="2"/>
        <v>0.35275999999999996</v>
      </c>
      <c r="R39" s="42">
        <f t="shared" si="3"/>
        <v>0.35275999999999996</v>
      </c>
      <c r="S39" s="34"/>
      <c r="T39" s="34">
        <f t="shared" si="6"/>
        <v>0</v>
      </c>
      <c r="U39" s="34">
        <f t="shared" si="4"/>
        <v>100</v>
      </c>
    </row>
    <row r="40" spans="1:21" ht="13.5" customHeight="1" hidden="1">
      <c r="A40" s="29"/>
      <c r="B40" s="28"/>
      <c r="C40" s="5"/>
      <c r="D40" s="5"/>
      <c r="E40" s="45"/>
      <c r="F40" s="5"/>
      <c r="G40" s="45"/>
      <c r="H40" s="5"/>
      <c r="I40" s="5"/>
      <c r="J40" s="5"/>
      <c r="K40" s="45"/>
      <c r="L40" s="5"/>
      <c r="M40" s="5"/>
      <c r="N40" s="5"/>
      <c r="O40" s="5"/>
      <c r="P40" s="5"/>
      <c r="Q40" s="42">
        <f t="shared" si="2"/>
        <v>0</v>
      </c>
      <c r="R40" s="5"/>
      <c r="S40" s="18"/>
      <c r="T40" s="18"/>
      <c r="U40" s="18"/>
    </row>
    <row r="41" spans="1:21" ht="12.75">
      <c r="A41" s="71" t="s">
        <v>44</v>
      </c>
      <c r="B41" s="71"/>
      <c r="C41" s="71"/>
      <c r="D41" s="5"/>
      <c r="E41" s="45"/>
      <c r="F41" s="5"/>
      <c r="G41" s="45"/>
      <c r="H41" s="5" t="s">
        <v>45</v>
      </c>
      <c r="I41" s="5"/>
      <c r="J41" s="5"/>
      <c r="K41" s="45"/>
      <c r="L41" s="5"/>
      <c r="M41" s="5"/>
      <c r="N41" s="5"/>
      <c r="O41" s="73" t="s">
        <v>46</v>
      </c>
      <c r="P41" s="73"/>
      <c r="Q41" s="73"/>
      <c r="R41" s="5"/>
      <c r="S41" s="18"/>
      <c r="T41" s="18"/>
      <c r="U41" s="18"/>
    </row>
    <row r="42" spans="1:21" ht="12.75">
      <c r="A42" s="18"/>
      <c r="B42" s="20"/>
      <c r="C42" s="4"/>
      <c r="D42" s="69" t="s">
        <v>47</v>
      </c>
      <c r="E42" s="69"/>
      <c r="F42" s="69"/>
      <c r="G42" s="45"/>
      <c r="H42" s="4"/>
      <c r="I42" s="4"/>
      <c r="J42" s="4"/>
      <c r="K42" s="70" t="s">
        <v>48</v>
      </c>
      <c r="L42" s="70"/>
      <c r="M42" s="70"/>
      <c r="N42" s="5"/>
      <c r="O42" s="5"/>
      <c r="P42" s="4"/>
      <c r="Q42" s="4"/>
      <c r="R42" s="4"/>
      <c r="S42" s="69" t="s">
        <v>49</v>
      </c>
      <c r="T42" s="69"/>
      <c r="U42" s="69"/>
    </row>
    <row r="43" spans="1:21" ht="12.75">
      <c r="A43" s="18"/>
      <c r="B43" s="18"/>
      <c r="C43" s="5"/>
      <c r="D43" s="5"/>
      <c r="E43" s="45"/>
      <c r="F43" s="5"/>
      <c r="G43" s="45"/>
      <c r="H43" s="5"/>
      <c r="I43" s="5"/>
      <c r="J43" s="5"/>
      <c r="K43" s="45"/>
      <c r="L43" s="5"/>
      <c r="M43" s="5"/>
      <c r="N43" s="5"/>
      <c r="O43" s="5"/>
      <c r="P43" s="5"/>
      <c r="Q43" s="5"/>
      <c r="R43" s="5"/>
      <c r="S43" s="18"/>
      <c r="T43" s="18"/>
      <c r="U43" s="18"/>
    </row>
  </sheetData>
  <mergeCells count="26">
    <mergeCell ref="E4:H4"/>
    <mergeCell ref="E5:F5"/>
    <mergeCell ref="G5:H5"/>
    <mergeCell ref="A4:A6"/>
    <mergeCell ref="B4:B6"/>
    <mergeCell ref="C4:C6"/>
    <mergeCell ref="D4:D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C1:P1"/>
    <mergeCell ref="B2:D2"/>
    <mergeCell ref="P2:Q2"/>
    <mergeCell ref="S42:U42"/>
    <mergeCell ref="L2:O2"/>
    <mergeCell ref="A41:C41"/>
    <mergeCell ref="O41:Q41"/>
    <mergeCell ref="D42:F42"/>
    <mergeCell ref="K42:M42"/>
    <mergeCell ref="U4:U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T48" sqref="T48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customWidth="1"/>
    <col min="4" max="4" width="9.57421875" style="2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6.003906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73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v>3852</v>
      </c>
      <c r="H2" s="27" t="s">
        <v>3</v>
      </c>
      <c r="I2" s="27"/>
      <c r="J2" s="33">
        <v>11384</v>
      </c>
      <c r="K2" s="40"/>
      <c r="L2" s="70" t="s">
        <v>4</v>
      </c>
      <c r="M2" s="70"/>
      <c r="N2" s="70"/>
      <c r="O2" s="70"/>
      <c r="P2" s="67">
        <f>G2+J2</f>
        <v>15236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f aca="true" t="shared" si="0" ref="C7:C39">H7+L7</f>
        <v>684.76</v>
      </c>
      <c r="D7" s="34">
        <f aca="true" t="shared" si="1" ref="D7:D39">G7+K7</f>
        <v>684.76</v>
      </c>
      <c r="E7" s="42">
        <v>30</v>
      </c>
      <c r="F7" s="34">
        <v>30</v>
      </c>
      <c r="G7" s="42">
        <f>(E7*($G2))/1000</f>
        <v>115.56</v>
      </c>
      <c r="H7" s="37">
        <f>F7*G2/1000</f>
        <v>115.56</v>
      </c>
      <c r="I7" s="34">
        <v>50</v>
      </c>
      <c r="J7" s="34">
        <v>50</v>
      </c>
      <c r="K7" s="42">
        <f>I7*J2/1000</f>
        <v>569.2</v>
      </c>
      <c r="L7" s="34">
        <f>J7*J2/1000</f>
        <v>569.2</v>
      </c>
      <c r="M7" s="34"/>
      <c r="N7" s="34"/>
      <c r="O7" s="34"/>
      <c r="P7" s="34"/>
      <c r="Q7" s="42">
        <f aca="true" t="shared" si="2" ref="Q7:Q40">D7</f>
        <v>684.76</v>
      </c>
      <c r="R7" s="42">
        <f aca="true" t="shared" si="3" ref="R7:R39">C7</f>
        <v>684.76</v>
      </c>
      <c r="S7" s="34"/>
      <c r="T7" s="34">
        <f>Q7-R7</f>
        <v>0</v>
      </c>
      <c r="U7" s="34">
        <f aca="true" t="shared" si="4" ref="U7:U39">R7/Q7*100</f>
        <v>100</v>
      </c>
    </row>
    <row r="8" spans="1:21" ht="13.5" customHeight="1">
      <c r="A8" s="6">
        <f aca="true" t="shared" si="5" ref="A8:A39">A7+1</f>
        <v>2</v>
      </c>
      <c r="B8" s="8" t="s">
        <v>21</v>
      </c>
      <c r="C8" s="34">
        <f t="shared" si="0"/>
        <v>1521.88</v>
      </c>
      <c r="D8" s="34">
        <f t="shared" si="1"/>
        <v>1521.88</v>
      </c>
      <c r="E8" s="42">
        <v>70</v>
      </c>
      <c r="F8" s="34">
        <v>70</v>
      </c>
      <c r="G8" s="42">
        <f>(E8*($G2))/1000</f>
        <v>269.64</v>
      </c>
      <c r="H8" s="37">
        <f>F8*G2/1000</f>
        <v>269.64</v>
      </c>
      <c r="I8" s="34">
        <v>110</v>
      </c>
      <c r="J8" s="34">
        <v>110</v>
      </c>
      <c r="K8" s="42">
        <f>I8*J2/1000</f>
        <v>1252.24</v>
      </c>
      <c r="L8" s="34">
        <f>J8*J2/1000</f>
        <v>1252.24</v>
      </c>
      <c r="M8" s="34"/>
      <c r="N8" s="34"/>
      <c r="O8" s="34"/>
      <c r="P8" s="34"/>
      <c r="Q8" s="42">
        <f t="shared" si="2"/>
        <v>1521.88</v>
      </c>
      <c r="R8" s="42">
        <f t="shared" si="3"/>
        <v>1521.88</v>
      </c>
      <c r="S8" s="34"/>
      <c r="T8" s="34">
        <f>Q8-R8</f>
        <v>0</v>
      </c>
      <c r="U8" s="34">
        <f t="shared" si="4"/>
        <v>100</v>
      </c>
    </row>
    <row r="9" spans="1:21" ht="13.5" customHeight="1">
      <c r="A9" s="6">
        <f t="shared" si="5"/>
        <v>3</v>
      </c>
      <c r="B9" s="8" t="s">
        <v>22</v>
      </c>
      <c r="C9" s="34">
        <f t="shared" si="0"/>
        <v>287.70239999999995</v>
      </c>
      <c r="D9" s="34">
        <f t="shared" si="1"/>
        <v>452.71200000000005</v>
      </c>
      <c r="E9" s="42">
        <v>20</v>
      </c>
      <c r="F9" s="34">
        <v>14.4</v>
      </c>
      <c r="G9" s="42">
        <f>(E9*($G2))/1000</f>
        <v>77.04</v>
      </c>
      <c r="H9" s="37">
        <f>F9*G2/1000</f>
        <v>55.4688</v>
      </c>
      <c r="I9" s="34">
        <v>33</v>
      </c>
      <c r="J9" s="34">
        <v>20.4</v>
      </c>
      <c r="K9" s="42">
        <f>I9*J2/1000</f>
        <v>375.672</v>
      </c>
      <c r="L9" s="34">
        <f>J9*J2/1000</f>
        <v>232.23359999999997</v>
      </c>
      <c r="M9" s="34"/>
      <c r="N9" s="34"/>
      <c r="O9" s="34"/>
      <c r="P9" s="34"/>
      <c r="Q9" s="42">
        <f t="shared" si="2"/>
        <v>452.71200000000005</v>
      </c>
      <c r="R9" s="42">
        <f t="shared" si="3"/>
        <v>287.70239999999995</v>
      </c>
      <c r="S9" s="34"/>
      <c r="T9" s="34">
        <f>Q9-R9</f>
        <v>165.0096000000001</v>
      </c>
      <c r="U9" s="34">
        <f t="shared" si="4"/>
        <v>63.550866776228574</v>
      </c>
    </row>
    <row r="10" spans="1:21" ht="13.5" customHeight="1">
      <c r="A10" s="6">
        <f t="shared" si="5"/>
        <v>4</v>
      </c>
      <c r="B10" s="8" t="s">
        <v>23</v>
      </c>
      <c r="C10" s="34">
        <f t="shared" si="0"/>
        <v>30.437600000000003</v>
      </c>
      <c r="D10" s="34">
        <f t="shared" si="1"/>
        <v>57.092</v>
      </c>
      <c r="E10" s="42">
        <v>3</v>
      </c>
      <c r="F10" s="34">
        <v>1.4</v>
      </c>
      <c r="G10" s="42">
        <f>(E10*($G2))/1000</f>
        <v>11.556</v>
      </c>
      <c r="H10" s="37">
        <f>F10*G2/1000</f>
        <v>5.392799999999999</v>
      </c>
      <c r="I10" s="34">
        <v>4</v>
      </c>
      <c r="J10" s="34">
        <v>2.2</v>
      </c>
      <c r="K10" s="42">
        <f>I10*J2/1000</f>
        <v>45.536</v>
      </c>
      <c r="L10" s="34">
        <f>J10*J2/1000</f>
        <v>25.044800000000002</v>
      </c>
      <c r="M10" s="34"/>
      <c r="N10" s="34"/>
      <c r="O10" s="34"/>
      <c r="P10" s="34"/>
      <c r="Q10" s="42">
        <f t="shared" si="2"/>
        <v>57.092</v>
      </c>
      <c r="R10" s="42">
        <f t="shared" si="3"/>
        <v>30.437600000000003</v>
      </c>
      <c r="S10" s="34"/>
      <c r="T10" s="34">
        <f>Q10-R10</f>
        <v>26.654399999999995</v>
      </c>
      <c r="U10" s="34">
        <f t="shared" si="4"/>
        <v>53.31324879142437</v>
      </c>
    </row>
    <row r="11" spans="1:21" s="12" customFormat="1" ht="30" customHeight="1">
      <c r="A11" s="6">
        <f t="shared" si="5"/>
        <v>5</v>
      </c>
      <c r="B11" s="25" t="s">
        <v>65</v>
      </c>
      <c r="C11" s="34">
        <f t="shared" si="0"/>
        <v>732.2324</v>
      </c>
      <c r="D11" s="34">
        <f t="shared" si="1"/>
        <v>704.02</v>
      </c>
      <c r="E11" s="43">
        <v>35</v>
      </c>
      <c r="F11" s="34">
        <v>37.3</v>
      </c>
      <c r="G11" s="42">
        <f>(E11*($G2))/1000</f>
        <v>134.82</v>
      </c>
      <c r="H11" s="37">
        <f>G2*F11/1000</f>
        <v>143.67959999999997</v>
      </c>
      <c r="I11" s="37">
        <v>50</v>
      </c>
      <c r="J11" s="37">
        <v>51.7</v>
      </c>
      <c r="K11" s="42">
        <f>I11*J2/1000</f>
        <v>569.2</v>
      </c>
      <c r="L11" s="34">
        <f>J11*J2/1000</f>
        <v>588.5528</v>
      </c>
      <c r="M11" s="37"/>
      <c r="N11" s="37"/>
      <c r="O11" s="37"/>
      <c r="P11" s="37"/>
      <c r="Q11" s="42">
        <f t="shared" si="2"/>
        <v>704.02</v>
      </c>
      <c r="R11" s="42">
        <f t="shared" si="3"/>
        <v>732.2324</v>
      </c>
      <c r="S11" s="37">
        <f>R11-Q11</f>
        <v>28.212400000000002</v>
      </c>
      <c r="T11" s="34">
        <v>0</v>
      </c>
      <c r="U11" s="34">
        <f t="shared" si="4"/>
        <v>104.00732933723474</v>
      </c>
    </row>
    <row r="12" spans="1:21" ht="13.5" customHeight="1">
      <c r="A12" s="6">
        <f t="shared" si="5"/>
        <v>6</v>
      </c>
      <c r="B12" s="8" t="s">
        <v>25</v>
      </c>
      <c r="C12" s="34">
        <f t="shared" si="0"/>
        <v>2280.172</v>
      </c>
      <c r="D12" s="34">
        <f t="shared" si="1"/>
        <v>3309.96</v>
      </c>
      <c r="E12" s="42">
        <v>150</v>
      </c>
      <c r="F12" s="34">
        <v>125</v>
      </c>
      <c r="G12" s="42">
        <f>(E12*($G2))/1000</f>
        <v>577.8</v>
      </c>
      <c r="H12" s="37">
        <f>G2*F12/1000</f>
        <v>481.5</v>
      </c>
      <c r="I12" s="34">
        <v>240</v>
      </c>
      <c r="J12" s="34">
        <v>158</v>
      </c>
      <c r="K12" s="42">
        <f>I12*J2/1000</f>
        <v>2732.16</v>
      </c>
      <c r="L12" s="34">
        <f>J12*J2/1000</f>
        <v>1798.672</v>
      </c>
      <c r="M12" s="34"/>
      <c r="N12" s="34"/>
      <c r="O12" s="34"/>
      <c r="P12" s="34"/>
      <c r="Q12" s="42">
        <f t="shared" si="2"/>
        <v>3309.96</v>
      </c>
      <c r="R12" s="42">
        <f t="shared" si="3"/>
        <v>2280.172</v>
      </c>
      <c r="S12" s="34"/>
      <c r="T12" s="34">
        <f aca="true" t="shared" si="6" ref="T12:T39">Q12-R12</f>
        <v>1029.788</v>
      </c>
      <c r="U12" s="34">
        <f>R12/Q12*100</f>
        <v>68.88820408705845</v>
      </c>
    </row>
    <row r="13" spans="1:21" ht="13.5" customHeight="1">
      <c r="A13" s="6">
        <f t="shared" si="5"/>
        <v>7</v>
      </c>
      <c r="B13" s="8" t="s">
        <v>26</v>
      </c>
      <c r="C13" s="34">
        <f t="shared" si="0"/>
        <v>3115.9336000000003</v>
      </c>
      <c r="D13" s="34">
        <f t="shared" si="1"/>
        <v>4378.2</v>
      </c>
      <c r="E13" s="42">
        <v>250</v>
      </c>
      <c r="F13" s="34">
        <v>174.4</v>
      </c>
      <c r="G13" s="42">
        <f>(E13*($G2))/1000</f>
        <v>963</v>
      </c>
      <c r="H13" s="37">
        <f>G2*F13/1000</f>
        <v>671.7888</v>
      </c>
      <c r="I13" s="34">
        <v>300</v>
      </c>
      <c r="J13" s="34">
        <v>214.7</v>
      </c>
      <c r="K13" s="42">
        <f>I13*J2/1000</f>
        <v>3415.2</v>
      </c>
      <c r="L13" s="34">
        <f>J13*J2/1000</f>
        <v>2444.1448</v>
      </c>
      <c r="M13" s="34"/>
      <c r="N13" s="34"/>
      <c r="O13" s="34"/>
      <c r="P13" s="34"/>
      <c r="Q13" s="42">
        <f t="shared" si="2"/>
        <v>4378.2</v>
      </c>
      <c r="R13" s="42">
        <f t="shared" si="3"/>
        <v>3115.9336000000003</v>
      </c>
      <c r="S13" s="34"/>
      <c r="T13" s="34">
        <f t="shared" si="6"/>
        <v>1262.2663999999995</v>
      </c>
      <c r="U13" s="34">
        <f t="shared" si="4"/>
        <v>71.16928418071355</v>
      </c>
    </row>
    <row r="14" spans="1:21" ht="13.5" customHeight="1">
      <c r="A14" s="6">
        <f t="shared" si="5"/>
        <v>8</v>
      </c>
      <c r="B14" s="8" t="s">
        <v>27</v>
      </c>
      <c r="C14" s="34">
        <f t="shared" si="0"/>
        <v>1130.8344</v>
      </c>
      <c r="D14" s="34">
        <f t="shared" si="1"/>
        <v>2854.6000000000004</v>
      </c>
      <c r="E14" s="42">
        <v>150</v>
      </c>
      <c r="F14" s="34">
        <v>66.6</v>
      </c>
      <c r="G14" s="42">
        <f>(E14*($G2))/1000</f>
        <v>577.8</v>
      </c>
      <c r="H14" s="37">
        <f>G2*F14/1000</f>
        <v>256.54319999999996</v>
      </c>
      <c r="I14" s="34">
        <v>200</v>
      </c>
      <c r="J14" s="34">
        <v>76.8</v>
      </c>
      <c r="K14" s="42">
        <f>I14*J2/1000</f>
        <v>2276.8</v>
      </c>
      <c r="L14" s="34">
        <f>J14*J2/1000</f>
        <v>874.2912</v>
      </c>
      <c r="M14" s="34"/>
      <c r="N14" s="34"/>
      <c r="O14" s="34"/>
      <c r="P14" s="34"/>
      <c r="Q14" s="42">
        <f t="shared" si="2"/>
        <v>2854.6000000000004</v>
      </c>
      <c r="R14" s="42">
        <f t="shared" si="3"/>
        <v>1130.8344</v>
      </c>
      <c r="S14" s="34"/>
      <c r="T14" s="34">
        <f t="shared" si="6"/>
        <v>1723.7656000000004</v>
      </c>
      <c r="U14" s="34">
        <f t="shared" si="4"/>
        <v>39.61446087017445</v>
      </c>
    </row>
    <row r="15" spans="1:21" ht="13.5" customHeight="1">
      <c r="A15" s="6">
        <f t="shared" si="5"/>
        <v>9</v>
      </c>
      <c r="B15" s="8" t="s">
        <v>28</v>
      </c>
      <c r="C15" s="34">
        <f t="shared" si="0"/>
        <v>1209.2496</v>
      </c>
      <c r="D15" s="34">
        <f t="shared" si="1"/>
        <v>1749.56</v>
      </c>
      <c r="E15" s="42">
        <v>70</v>
      </c>
      <c r="F15" s="34">
        <v>44.4</v>
      </c>
      <c r="G15" s="42">
        <f>(E15*($G2))/1000</f>
        <v>269.64</v>
      </c>
      <c r="H15" s="37">
        <f>G2*F15/1000</f>
        <v>171.0288</v>
      </c>
      <c r="I15" s="34">
        <v>130</v>
      </c>
      <c r="J15" s="34">
        <v>91.2</v>
      </c>
      <c r="K15" s="42">
        <f>I15*J2/1000</f>
        <v>1479.92</v>
      </c>
      <c r="L15" s="34">
        <f>J15*J2/1000</f>
        <v>1038.2208</v>
      </c>
      <c r="M15" s="34"/>
      <c r="N15" s="34"/>
      <c r="O15" s="34"/>
      <c r="P15" s="34"/>
      <c r="Q15" s="42">
        <f t="shared" si="2"/>
        <v>1749.56</v>
      </c>
      <c r="R15" s="42">
        <f t="shared" si="3"/>
        <v>1209.2496</v>
      </c>
      <c r="S15" s="34"/>
      <c r="T15" s="34">
        <f t="shared" si="6"/>
        <v>540.3103999999998</v>
      </c>
      <c r="U15" s="34">
        <f t="shared" si="4"/>
        <v>69.11735522074123</v>
      </c>
    </row>
    <row r="16" spans="1:21" ht="13.5" customHeight="1">
      <c r="A16" s="6">
        <f t="shared" si="5"/>
        <v>10</v>
      </c>
      <c r="B16" s="8" t="s">
        <v>29</v>
      </c>
      <c r="C16" s="34">
        <f t="shared" si="0"/>
        <v>150.0144</v>
      </c>
      <c r="D16" s="34">
        <f t="shared" si="1"/>
        <v>186.512</v>
      </c>
      <c r="E16" s="42">
        <v>10</v>
      </c>
      <c r="F16" s="34">
        <v>8.8</v>
      </c>
      <c r="G16" s="42">
        <f>(E16*($G2))/1000</f>
        <v>38.52</v>
      </c>
      <c r="H16" s="37">
        <f>G2*F16/1000</f>
        <v>33.897600000000004</v>
      </c>
      <c r="I16" s="34">
        <v>13</v>
      </c>
      <c r="J16" s="34">
        <v>10.2</v>
      </c>
      <c r="K16" s="42">
        <f>I16*J2/1000</f>
        <v>147.992</v>
      </c>
      <c r="L16" s="34">
        <f>J16*J2/1000</f>
        <v>116.11679999999998</v>
      </c>
      <c r="M16" s="34"/>
      <c r="N16" s="34"/>
      <c r="O16" s="34"/>
      <c r="P16" s="34"/>
      <c r="Q16" s="42">
        <f t="shared" si="2"/>
        <v>186.512</v>
      </c>
      <c r="R16" s="42">
        <f t="shared" si="3"/>
        <v>150.0144</v>
      </c>
      <c r="S16" s="34"/>
      <c r="T16" s="34">
        <f t="shared" si="6"/>
        <v>36.497600000000006</v>
      </c>
      <c r="U16" s="34">
        <f t="shared" si="4"/>
        <v>80.43150038603414</v>
      </c>
    </row>
    <row r="17" spans="1:21" ht="13.5" customHeight="1">
      <c r="A17" s="6">
        <f t="shared" si="5"/>
        <v>11</v>
      </c>
      <c r="B17" s="8" t="s">
        <v>31</v>
      </c>
      <c r="C17" s="34">
        <f t="shared" si="0"/>
        <v>273.904</v>
      </c>
      <c r="D17" s="34">
        <f t="shared" si="1"/>
        <v>273.904</v>
      </c>
      <c r="E17" s="42">
        <v>12</v>
      </c>
      <c r="F17" s="34">
        <v>12</v>
      </c>
      <c r="G17" s="42">
        <f>(E17*($G2))/1000</f>
        <v>46.224</v>
      </c>
      <c r="H17" s="37">
        <f>G2*F17/1000</f>
        <v>46.224</v>
      </c>
      <c r="I17" s="34">
        <v>20</v>
      </c>
      <c r="J17" s="34">
        <v>20</v>
      </c>
      <c r="K17" s="42">
        <f>I17*J2/1000</f>
        <v>227.68</v>
      </c>
      <c r="L17" s="34">
        <f>J17*J2/1000</f>
        <v>227.68</v>
      </c>
      <c r="M17" s="34"/>
      <c r="N17" s="34"/>
      <c r="O17" s="34"/>
      <c r="P17" s="34"/>
      <c r="Q17" s="42">
        <f t="shared" si="2"/>
        <v>273.904</v>
      </c>
      <c r="R17" s="42">
        <f t="shared" si="3"/>
        <v>273.904</v>
      </c>
      <c r="S17" s="34"/>
      <c r="T17" s="34">
        <f t="shared" si="6"/>
        <v>0</v>
      </c>
      <c r="U17" s="34">
        <f t="shared" si="4"/>
        <v>100</v>
      </c>
    </row>
    <row r="18" spans="1:21" ht="13.5" customHeight="1">
      <c r="A18" s="6">
        <f t="shared" si="5"/>
        <v>12</v>
      </c>
      <c r="B18" s="1" t="s">
        <v>67</v>
      </c>
      <c r="C18" s="34">
        <f t="shared" si="0"/>
        <v>675.7664</v>
      </c>
      <c r="D18" s="34">
        <f t="shared" si="1"/>
        <v>723.2800000000001</v>
      </c>
      <c r="E18" s="42">
        <v>40</v>
      </c>
      <c r="F18" s="34">
        <v>38.6</v>
      </c>
      <c r="G18" s="42">
        <f>(E18*($G2))/1000</f>
        <v>154.08</v>
      </c>
      <c r="H18" s="37">
        <f>G2*F18/1000</f>
        <v>148.68720000000002</v>
      </c>
      <c r="I18" s="34">
        <v>50</v>
      </c>
      <c r="J18" s="34">
        <v>46.3</v>
      </c>
      <c r="K18" s="42">
        <f>I18*J2/1000</f>
        <v>569.2</v>
      </c>
      <c r="L18" s="34">
        <f>J18*J2/1000</f>
        <v>527.0791999999999</v>
      </c>
      <c r="M18" s="34"/>
      <c r="N18" s="34"/>
      <c r="O18" s="34"/>
      <c r="P18" s="34"/>
      <c r="Q18" s="42">
        <f t="shared" si="2"/>
        <v>723.2800000000001</v>
      </c>
      <c r="R18" s="42">
        <f t="shared" si="3"/>
        <v>675.7664</v>
      </c>
      <c r="S18" s="34"/>
      <c r="T18" s="34">
        <f t="shared" si="6"/>
        <v>47.51360000000011</v>
      </c>
      <c r="U18" s="34">
        <f t="shared" si="4"/>
        <v>93.43081517531246</v>
      </c>
    </row>
    <row r="19" spans="1:21" ht="13.5" customHeight="1">
      <c r="A19" s="6">
        <f t="shared" si="5"/>
        <v>13</v>
      </c>
      <c r="B19" s="30" t="s">
        <v>59</v>
      </c>
      <c r="C19" s="34">
        <f t="shared" si="0"/>
        <v>35.727199999999996</v>
      </c>
      <c r="D19" s="34">
        <f t="shared" si="1"/>
        <v>49.388</v>
      </c>
      <c r="E19" s="42">
        <v>1</v>
      </c>
      <c r="F19" s="34">
        <v>1</v>
      </c>
      <c r="G19" s="42">
        <f>(E19*($G2))/1000</f>
        <v>3.852</v>
      </c>
      <c r="H19" s="37">
        <f>G2*F19/1000</f>
        <v>3.852</v>
      </c>
      <c r="I19" s="34">
        <v>4</v>
      </c>
      <c r="J19" s="34">
        <v>2.8</v>
      </c>
      <c r="K19" s="42">
        <f>I19*J2/1000</f>
        <v>45.536</v>
      </c>
      <c r="L19" s="34">
        <f>J19*J2/1000</f>
        <v>31.875199999999996</v>
      </c>
      <c r="M19" s="34"/>
      <c r="N19" s="34"/>
      <c r="O19" s="34"/>
      <c r="P19" s="34"/>
      <c r="Q19" s="42">
        <f t="shared" si="2"/>
        <v>49.388</v>
      </c>
      <c r="R19" s="42">
        <f t="shared" si="3"/>
        <v>35.727199999999996</v>
      </c>
      <c r="S19" s="34"/>
      <c r="T19" s="34">
        <f t="shared" si="6"/>
        <v>13.660800000000002</v>
      </c>
      <c r="U19" s="34">
        <f t="shared" si="4"/>
        <v>72.33983963715882</v>
      </c>
    </row>
    <row r="20" spans="1:21" ht="13.5" customHeight="1">
      <c r="A20" s="6">
        <f t="shared" si="5"/>
        <v>14</v>
      </c>
      <c r="B20" s="30" t="s">
        <v>38</v>
      </c>
      <c r="C20" s="34">
        <f t="shared" si="0"/>
        <v>457.9432</v>
      </c>
      <c r="D20" s="34">
        <f t="shared" si="1"/>
        <v>578.624</v>
      </c>
      <c r="E20" s="42">
        <v>32</v>
      </c>
      <c r="F20" s="34">
        <v>25.2</v>
      </c>
      <c r="G20" s="42">
        <f>(E20*($G2))/1000</f>
        <v>123.264</v>
      </c>
      <c r="H20" s="37">
        <f>G2*F20/1000</f>
        <v>97.07039999999999</v>
      </c>
      <c r="I20" s="34">
        <v>40</v>
      </c>
      <c r="J20" s="34">
        <v>31.7</v>
      </c>
      <c r="K20" s="42">
        <f>I20*J2/1000</f>
        <v>455.36</v>
      </c>
      <c r="L20" s="34">
        <f>J20*J2/1000</f>
        <v>360.8728</v>
      </c>
      <c r="M20" s="34"/>
      <c r="N20" s="34"/>
      <c r="O20" s="34"/>
      <c r="P20" s="34"/>
      <c r="Q20" s="42">
        <f t="shared" si="2"/>
        <v>578.624</v>
      </c>
      <c r="R20" s="42">
        <f t="shared" si="3"/>
        <v>457.9432</v>
      </c>
      <c r="S20" s="34"/>
      <c r="T20" s="34">
        <f t="shared" si="6"/>
        <v>120.68080000000003</v>
      </c>
      <c r="U20" s="34">
        <f t="shared" si="4"/>
        <v>79.1434852339343</v>
      </c>
    </row>
    <row r="21" spans="1:21" ht="13.5" customHeight="1">
      <c r="A21" s="6">
        <f t="shared" si="5"/>
        <v>15</v>
      </c>
      <c r="B21" s="30" t="s">
        <v>68</v>
      </c>
      <c r="C21" s="34">
        <f t="shared" si="0"/>
        <v>152.188</v>
      </c>
      <c r="D21" s="34">
        <f t="shared" si="1"/>
        <v>228.196</v>
      </c>
      <c r="E21" s="42">
        <v>9</v>
      </c>
      <c r="F21" s="34">
        <v>7</v>
      </c>
      <c r="G21" s="42">
        <f>(E21*($G2))/1000</f>
        <v>34.668</v>
      </c>
      <c r="H21" s="37">
        <f>G2*F21/1000</f>
        <v>26.964</v>
      </c>
      <c r="I21" s="34">
        <v>17</v>
      </c>
      <c r="J21" s="34">
        <v>11</v>
      </c>
      <c r="K21" s="42">
        <f>I21*J2/1000</f>
        <v>193.528</v>
      </c>
      <c r="L21" s="34">
        <f>J21*J2/1000</f>
        <v>125.224</v>
      </c>
      <c r="M21" s="34"/>
      <c r="N21" s="34"/>
      <c r="O21" s="34"/>
      <c r="P21" s="34"/>
      <c r="Q21" s="42">
        <f t="shared" si="2"/>
        <v>228.196</v>
      </c>
      <c r="R21" s="42">
        <f t="shared" si="3"/>
        <v>152.188</v>
      </c>
      <c r="S21" s="34"/>
      <c r="T21" s="34">
        <f t="shared" si="6"/>
        <v>76.00800000000001</v>
      </c>
      <c r="U21" s="34">
        <f t="shared" si="4"/>
        <v>66.6917912671563</v>
      </c>
    </row>
    <row r="22" spans="1:21" ht="13.5" customHeight="1">
      <c r="A22" s="6">
        <f t="shared" si="5"/>
        <v>16</v>
      </c>
      <c r="B22" s="30" t="s">
        <v>41</v>
      </c>
      <c r="C22" s="34">
        <f t="shared" si="0"/>
        <v>11427</v>
      </c>
      <c r="D22" s="34">
        <f t="shared" si="1"/>
        <v>15236</v>
      </c>
      <c r="E22" s="42">
        <v>1</v>
      </c>
      <c r="F22" s="34">
        <v>0.75</v>
      </c>
      <c r="G22" s="42">
        <f>(E22*($G2))</f>
        <v>3852</v>
      </c>
      <c r="H22" s="37">
        <f>G2*F22</f>
        <v>2889</v>
      </c>
      <c r="I22" s="34">
        <v>1</v>
      </c>
      <c r="J22" s="36">
        <v>0.75</v>
      </c>
      <c r="K22" s="42">
        <f>I22*J2</f>
        <v>11384</v>
      </c>
      <c r="L22" s="34">
        <f>J22*J2</f>
        <v>8538</v>
      </c>
      <c r="M22" s="34"/>
      <c r="N22" s="34"/>
      <c r="O22" s="34"/>
      <c r="P22" s="34"/>
      <c r="Q22" s="42">
        <f t="shared" si="2"/>
        <v>15236</v>
      </c>
      <c r="R22" s="42">
        <f t="shared" si="3"/>
        <v>11427</v>
      </c>
      <c r="S22" s="34"/>
      <c r="T22" s="34">
        <f t="shared" si="6"/>
        <v>3809</v>
      </c>
      <c r="U22" s="34">
        <f t="shared" si="4"/>
        <v>75</v>
      </c>
    </row>
    <row r="23" spans="1:21" ht="13.5" customHeight="1">
      <c r="A23" s="6">
        <f t="shared" si="5"/>
        <v>17</v>
      </c>
      <c r="B23" s="30" t="s">
        <v>34</v>
      </c>
      <c r="C23" s="34">
        <f t="shared" si="0"/>
        <v>5493.076</v>
      </c>
      <c r="D23" s="34">
        <f t="shared" si="1"/>
        <v>8187.2</v>
      </c>
      <c r="E23" s="42">
        <v>500</v>
      </c>
      <c r="F23" s="34">
        <v>303</v>
      </c>
      <c r="G23" s="42">
        <f>(E23*($G2))/1000</f>
        <v>1926</v>
      </c>
      <c r="H23" s="37">
        <f>G2*F23/1000</f>
        <v>1167.156</v>
      </c>
      <c r="I23" s="34">
        <v>550</v>
      </c>
      <c r="J23" s="34">
        <v>380</v>
      </c>
      <c r="K23" s="42">
        <f>I23*J2/1000</f>
        <v>6261.2</v>
      </c>
      <c r="L23" s="34">
        <f>J23*J2/1000</f>
        <v>4325.92</v>
      </c>
      <c r="M23" s="34"/>
      <c r="N23" s="34"/>
      <c r="O23" s="34"/>
      <c r="P23" s="34"/>
      <c r="Q23" s="42">
        <f t="shared" si="2"/>
        <v>8187.2</v>
      </c>
      <c r="R23" s="42">
        <f t="shared" si="3"/>
        <v>5493.076</v>
      </c>
      <c r="S23" s="34"/>
      <c r="T23" s="34">
        <f t="shared" si="6"/>
        <v>2694.124</v>
      </c>
      <c r="U23" s="34">
        <f t="shared" si="4"/>
        <v>67.09346296658198</v>
      </c>
    </row>
    <row r="24" spans="1:21" ht="13.5" customHeight="1">
      <c r="A24" s="6">
        <f t="shared" si="5"/>
        <v>18</v>
      </c>
      <c r="B24" s="32" t="s">
        <v>69</v>
      </c>
      <c r="C24" s="34">
        <f t="shared" si="0"/>
        <v>637.3256</v>
      </c>
      <c r="D24" s="34">
        <f t="shared" si="1"/>
        <v>989.48</v>
      </c>
      <c r="E24" s="42">
        <v>50</v>
      </c>
      <c r="F24" s="34">
        <v>36.6</v>
      </c>
      <c r="G24" s="42">
        <f>(E24*($G2))/1000</f>
        <v>192.6</v>
      </c>
      <c r="H24" s="37">
        <f>G2*F24/1000</f>
        <v>140.9832</v>
      </c>
      <c r="I24" s="34">
        <v>70</v>
      </c>
      <c r="J24" s="34">
        <v>43.6</v>
      </c>
      <c r="K24" s="42">
        <f>I24*J2/1000</f>
        <v>796.88</v>
      </c>
      <c r="L24" s="34">
        <f>J24*J2/1000</f>
        <v>496.3424</v>
      </c>
      <c r="M24" s="34"/>
      <c r="N24" s="34"/>
      <c r="O24" s="34"/>
      <c r="P24" s="34"/>
      <c r="Q24" s="42">
        <f t="shared" si="2"/>
        <v>989.48</v>
      </c>
      <c r="R24" s="42">
        <f t="shared" si="3"/>
        <v>637.3256</v>
      </c>
      <c r="S24" s="34"/>
      <c r="T24" s="34">
        <f t="shared" si="6"/>
        <v>352.1544</v>
      </c>
      <c r="U24" s="34">
        <f t="shared" si="4"/>
        <v>64.41015482879897</v>
      </c>
    </row>
    <row r="25" spans="1:21" ht="13.5" customHeight="1">
      <c r="A25" s="6">
        <f t="shared" si="5"/>
        <v>19</v>
      </c>
      <c r="B25" s="8" t="s">
        <v>37</v>
      </c>
      <c r="C25" s="34">
        <f t="shared" si="0"/>
        <v>114.0464</v>
      </c>
      <c r="D25" s="34">
        <f t="shared" si="1"/>
        <v>133.1</v>
      </c>
      <c r="E25" s="42">
        <v>5</v>
      </c>
      <c r="F25" s="34">
        <v>3.6</v>
      </c>
      <c r="G25" s="42">
        <f>(E25*($G2))/1000</f>
        <v>19.26</v>
      </c>
      <c r="H25" s="37">
        <f>G2*F25/1000</f>
        <v>13.8672</v>
      </c>
      <c r="I25" s="34">
        <v>10</v>
      </c>
      <c r="J25" s="34">
        <v>8.8</v>
      </c>
      <c r="K25" s="42">
        <f>I25*J2/1000</f>
        <v>113.84</v>
      </c>
      <c r="L25" s="34">
        <f>J25*J2/1000</f>
        <v>100.17920000000001</v>
      </c>
      <c r="M25" s="34"/>
      <c r="N25" s="34"/>
      <c r="O25" s="34"/>
      <c r="P25" s="34"/>
      <c r="Q25" s="42">
        <f t="shared" si="2"/>
        <v>133.1</v>
      </c>
      <c r="R25" s="42">
        <f t="shared" si="3"/>
        <v>114.0464</v>
      </c>
      <c r="S25" s="34"/>
      <c r="T25" s="34">
        <f t="shared" si="6"/>
        <v>19.05359999999999</v>
      </c>
      <c r="U25" s="34">
        <f t="shared" si="4"/>
        <v>85.6847483095417</v>
      </c>
    </row>
    <row r="26" spans="1:21" ht="13.5" customHeight="1">
      <c r="A26" s="6">
        <f t="shared" si="5"/>
        <v>20</v>
      </c>
      <c r="B26" s="8" t="s">
        <v>36</v>
      </c>
      <c r="C26" s="34">
        <f t="shared" si="0"/>
        <v>181.5388</v>
      </c>
      <c r="D26" s="34">
        <f t="shared" si="1"/>
        <v>251.136</v>
      </c>
      <c r="E26" s="44">
        <v>12</v>
      </c>
      <c r="F26" s="34">
        <v>9.3</v>
      </c>
      <c r="G26" s="42">
        <f>(E26*($G2))/1000</f>
        <v>46.224</v>
      </c>
      <c r="H26" s="37">
        <f>G2*F26/1000</f>
        <v>35.823600000000006</v>
      </c>
      <c r="I26" s="34">
        <v>18</v>
      </c>
      <c r="J26" s="34">
        <v>12.8</v>
      </c>
      <c r="K26" s="42">
        <f>I26*J2/1000</f>
        <v>204.912</v>
      </c>
      <c r="L26" s="34">
        <f>J26*J2/1000</f>
        <v>145.7152</v>
      </c>
      <c r="M26" s="34"/>
      <c r="N26" s="34"/>
      <c r="O26" s="34"/>
      <c r="P26" s="34"/>
      <c r="Q26" s="42">
        <f t="shared" si="2"/>
        <v>251.136</v>
      </c>
      <c r="R26" s="42">
        <f t="shared" si="3"/>
        <v>181.5388</v>
      </c>
      <c r="S26" s="34"/>
      <c r="T26" s="34">
        <f t="shared" si="6"/>
        <v>69.59719999999999</v>
      </c>
      <c r="U26" s="34">
        <f t="shared" si="4"/>
        <v>72.28704765545363</v>
      </c>
    </row>
    <row r="27" spans="1:21" ht="13.5" customHeight="1">
      <c r="A27" s="6">
        <f t="shared" si="5"/>
        <v>21</v>
      </c>
      <c r="B27" s="31" t="s">
        <v>32</v>
      </c>
      <c r="C27" s="34">
        <f t="shared" si="0"/>
        <v>1506.3139999999999</v>
      </c>
      <c r="D27" s="34">
        <f t="shared" si="1"/>
        <v>1903.64</v>
      </c>
      <c r="E27" s="42">
        <v>110</v>
      </c>
      <c r="F27" s="38">
        <v>83.1</v>
      </c>
      <c r="G27" s="42">
        <f>(E27*($G2))/1000</f>
        <v>423.72</v>
      </c>
      <c r="H27" s="37">
        <f>G2*F27/1000</f>
        <v>320.10119999999995</v>
      </c>
      <c r="I27" s="38">
        <v>130</v>
      </c>
      <c r="J27" s="38">
        <v>104.2</v>
      </c>
      <c r="K27" s="42">
        <f>I27*J2/1000</f>
        <v>1479.92</v>
      </c>
      <c r="L27" s="34">
        <f>J27*J2/1000</f>
        <v>1186.2128</v>
      </c>
      <c r="M27" s="34"/>
      <c r="N27" s="34"/>
      <c r="O27" s="34"/>
      <c r="P27" s="34"/>
      <c r="Q27" s="42">
        <f t="shared" si="2"/>
        <v>1903.64</v>
      </c>
      <c r="R27" s="42">
        <f t="shared" si="3"/>
        <v>1506.3139999999999</v>
      </c>
      <c r="S27" s="34"/>
      <c r="T27" s="34">
        <f t="shared" si="6"/>
        <v>397.32600000000025</v>
      </c>
      <c r="U27" s="34">
        <f t="shared" si="4"/>
        <v>79.1280914458616</v>
      </c>
    </row>
    <row r="28" spans="1:21" ht="13.5" customHeight="1">
      <c r="A28" s="6">
        <f t="shared" si="5"/>
        <v>22</v>
      </c>
      <c r="B28" s="15" t="s">
        <v>33</v>
      </c>
      <c r="C28" s="34">
        <f t="shared" si="0"/>
        <v>483.466</v>
      </c>
      <c r="D28" s="34">
        <f t="shared" si="1"/>
        <v>798.5999999999999</v>
      </c>
      <c r="E28" s="43">
        <v>30</v>
      </c>
      <c r="F28" s="34">
        <v>20.3</v>
      </c>
      <c r="G28" s="42">
        <f>(E28*($G2))/1000</f>
        <v>115.56</v>
      </c>
      <c r="H28" s="37">
        <f>G2*F28/1000</f>
        <v>78.1956</v>
      </c>
      <c r="I28" s="34">
        <v>60</v>
      </c>
      <c r="J28" s="34">
        <v>35.6</v>
      </c>
      <c r="K28" s="42">
        <f>I28*J2/1000</f>
        <v>683.04</v>
      </c>
      <c r="L28" s="34">
        <f>J28*J2/1000</f>
        <v>405.2704</v>
      </c>
      <c r="M28" s="34"/>
      <c r="N28" s="34"/>
      <c r="O28" s="34"/>
      <c r="P28" s="34"/>
      <c r="Q28" s="42">
        <f t="shared" si="2"/>
        <v>798.5999999999999</v>
      </c>
      <c r="R28" s="42">
        <f t="shared" si="3"/>
        <v>483.466</v>
      </c>
      <c r="S28" s="34"/>
      <c r="T28" s="34">
        <f t="shared" si="6"/>
        <v>315.1339999999999</v>
      </c>
      <c r="U28" s="34">
        <f t="shared" si="4"/>
        <v>60.53919358878037</v>
      </c>
    </row>
    <row r="29" spans="1:21" s="12" customFormat="1" ht="13.5" customHeight="1">
      <c r="A29" s="6">
        <f t="shared" si="5"/>
        <v>23</v>
      </c>
      <c r="B29" s="26" t="s">
        <v>55</v>
      </c>
      <c r="C29" s="34">
        <f t="shared" si="0"/>
        <v>26.62</v>
      </c>
      <c r="D29" s="34">
        <f t="shared" si="1"/>
        <v>26.62</v>
      </c>
      <c r="E29" s="42">
        <v>1</v>
      </c>
      <c r="F29" s="37">
        <v>1</v>
      </c>
      <c r="G29" s="42">
        <f>(E29*($G2))/1000</f>
        <v>3.852</v>
      </c>
      <c r="H29" s="37">
        <f>G2*F29/1000</f>
        <v>3.852</v>
      </c>
      <c r="I29" s="37">
        <v>2</v>
      </c>
      <c r="J29" s="37">
        <v>2</v>
      </c>
      <c r="K29" s="42">
        <f>I29*J2/1000</f>
        <v>22.768</v>
      </c>
      <c r="L29" s="34">
        <f>J29*J2/1000</f>
        <v>22.768</v>
      </c>
      <c r="M29" s="37"/>
      <c r="N29" s="37"/>
      <c r="O29" s="37"/>
      <c r="P29" s="37"/>
      <c r="Q29" s="42">
        <f t="shared" si="2"/>
        <v>26.62</v>
      </c>
      <c r="R29" s="42">
        <f t="shared" si="3"/>
        <v>26.62</v>
      </c>
      <c r="S29" s="37"/>
      <c r="T29" s="34">
        <f t="shared" si="6"/>
        <v>0</v>
      </c>
      <c r="U29" s="34">
        <f t="shared" si="4"/>
        <v>100</v>
      </c>
    </row>
    <row r="30" spans="1:21" s="12" customFormat="1" ht="13.5" customHeight="1">
      <c r="A30" s="6">
        <f t="shared" si="5"/>
        <v>24</v>
      </c>
      <c r="B30" s="26" t="s">
        <v>56</v>
      </c>
      <c r="C30" s="34">
        <f t="shared" si="0"/>
        <v>7.986</v>
      </c>
      <c r="D30" s="34">
        <f t="shared" si="1"/>
        <v>26.62</v>
      </c>
      <c r="E30" s="43">
        <v>1</v>
      </c>
      <c r="F30" s="37">
        <v>0.3</v>
      </c>
      <c r="G30" s="42">
        <f>(E30*($G2))/1000</f>
        <v>3.852</v>
      </c>
      <c r="H30" s="37">
        <f>G2*F30/1000</f>
        <v>1.1556</v>
      </c>
      <c r="I30" s="37">
        <v>2</v>
      </c>
      <c r="J30" s="37">
        <v>0.6</v>
      </c>
      <c r="K30" s="42">
        <f>I30*J2/1000</f>
        <v>22.768</v>
      </c>
      <c r="L30" s="34">
        <f>J30*J2/1000</f>
        <v>6.8304</v>
      </c>
      <c r="M30" s="37"/>
      <c r="N30" s="37"/>
      <c r="O30" s="37"/>
      <c r="P30" s="37"/>
      <c r="Q30" s="42">
        <f t="shared" si="2"/>
        <v>26.62</v>
      </c>
      <c r="R30" s="42">
        <f t="shared" si="3"/>
        <v>7.986</v>
      </c>
      <c r="S30" s="37"/>
      <c r="T30" s="34">
        <f t="shared" si="6"/>
        <v>18.634</v>
      </c>
      <c r="U30" s="34">
        <f t="shared" si="4"/>
        <v>30</v>
      </c>
    </row>
    <row r="31" spans="1:21" ht="13.5" customHeight="1">
      <c r="A31" s="6">
        <f t="shared" si="5"/>
        <v>25</v>
      </c>
      <c r="B31" s="15" t="s">
        <v>43</v>
      </c>
      <c r="C31" s="34">
        <f t="shared" si="0"/>
        <v>0.30472</v>
      </c>
      <c r="D31" s="34">
        <f t="shared" si="1"/>
        <v>0.30472</v>
      </c>
      <c r="E31" s="48">
        <v>0.02</v>
      </c>
      <c r="F31" s="36">
        <v>0.02</v>
      </c>
      <c r="G31" s="42">
        <f>(E31*($G2))/1000</f>
        <v>0.07704000000000001</v>
      </c>
      <c r="H31" s="37">
        <f>G2*F31/1000</f>
        <v>0.07704000000000001</v>
      </c>
      <c r="I31" s="48">
        <v>0.02</v>
      </c>
      <c r="J31" s="36">
        <v>0.02</v>
      </c>
      <c r="K31" s="42">
        <f>I31*J2/1000</f>
        <v>0.22768</v>
      </c>
      <c r="L31" s="34">
        <f>J31*J2/1000</f>
        <v>0.22768</v>
      </c>
      <c r="M31" s="34"/>
      <c r="N31" s="34"/>
      <c r="O31" s="34"/>
      <c r="P31" s="34"/>
      <c r="Q31" s="42">
        <f t="shared" si="2"/>
        <v>0.30472</v>
      </c>
      <c r="R31" s="42">
        <f t="shared" si="3"/>
        <v>0.30472</v>
      </c>
      <c r="S31" s="34"/>
      <c r="T31" s="34">
        <f t="shared" si="6"/>
        <v>0</v>
      </c>
      <c r="U31" s="34">
        <f t="shared" si="4"/>
        <v>100</v>
      </c>
    </row>
    <row r="32" spans="1:21" ht="13.5" customHeight="1">
      <c r="A32" s="6">
        <f t="shared" si="5"/>
        <v>26</v>
      </c>
      <c r="B32" s="22" t="s">
        <v>57</v>
      </c>
      <c r="C32" s="34">
        <f t="shared" si="0"/>
        <v>110.33200000000001</v>
      </c>
      <c r="D32" s="34">
        <f t="shared" si="1"/>
        <v>110.33200000000001</v>
      </c>
      <c r="E32" s="42">
        <v>5</v>
      </c>
      <c r="F32" s="34">
        <v>5</v>
      </c>
      <c r="G32" s="42">
        <f>(E32*($G2))/1000</f>
        <v>19.26</v>
      </c>
      <c r="H32" s="37">
        <f>G2*F32/1000</f>
        <v>19.26</v>
      </c>
      <c r="I32" s="34">
        <v>8</v>
      </c>
      <c r="J32" s="34">
        <v>8</v>
      </c>
      <c r="K32" s="42">
        <f>I32*J2/1000</f>
        <v>91.072</v>
      </c>
      <c r="L32" s="34">
        <f>J32*J2/1000</f>
        <v>91.072</v>
      </c>
      <c r="M32" s="34"/>
      <c r="N32" s="34"/>
      <c r="O32" s="34"/>
      <c r="P32" s="34"/>
      <c r="Q32" s="42">
        <f t="shared" si="2"/>
        <v>110.33200000000001</v>
      </c>
      <c r="R32" s="42">
        <f t="shared" si="3"/>
        <v>110.33200000000001</v>
      </c>
      <c r="S32" s="34"/>
      <c r="T32" s="34">
        <f t="shared" si="6"/>
        <v>0</v>
      </c>
      <c r="U32" s="34">
        <f t="shared" si="4"/>
        <v>100</v>
      </c>
    </row>
    <row r="33" spans="1:21" ht="13.5" customHeight="1">
      <c r="A33" s="6">
        <f t="shared" si="5"/>
        <v>27</v>
      </c>
      <c r="B33" s="22" t="s">
        <v>66</v>
      </c>
      <c r="C33" s="34">
        <f t="shared" si="0"/>
        <v>13.6952</v>
      </c>
      <c r="D33" s="34">
        <f t="shared" si="1"/>
        <v>20.928</v>
      </c>
      <c r="E33" s="42">
        <v>1</v>
      </c>
      <c r="F33" s="34">
        <v>0.6</v>
      </c>
      <c r="G33" s="42">
        <f>(E33*($G2))/1000</f>
        <v>3.852</v>
      </c>
      <c r="H33" s="37">
        <f>G2*F33/1000</f>
        <v>2.3112</v>
      </c>
      <c r="I33" s="34">
        <v>1.5</v>
      </c>
      <c r="J33" s="34">
        <v>1</v>
      </c>
      <c r="K33" s="42">
        <f>I33*J2/1000</f>
        <v>17.076</v>
      </c>
      <c r="L33" s="34">
        <f>J33*J2/1000</f>
        <v>11.384</v>
      </c>
      <c r="M33" s="34"/>
      <c r="N33" s="34"/>
      <c r="O33" s="34"/>
      <c r="P33" s="34"/>
      <c r="Q33" s="42">
        <f t="shared" si="2"/>
        <v>20.928</v>
      </c>
      <c r="R33" s="42">
        <f t="shared" si="3"/>
        <v>13.6952</v>
      </c>
      <c r="S33" s="34"/>
      <c r="T33" s="34">
        <f t="shared" si="6"/>
        <v>7.232800000000001</v>
      </c>
      <c r="U33" s="34">
        <f t="shared" si="4"/>
        <v>65.43960244648318</v>
      </c>
    </row>
    <row r="34" spans="1:21" ht="13.5" customHeight="1">
      <c r="A34" s="6">
        <f t="shared" si="5"/>
        <v>28</v>
      </c>
      <c r="B34" s="22" t="s">
        <v>60</v>
      </c>
      <c r="C34" s="34">
        <f t="shared" si="0"/>
        <v>41.856</v>
      </c>
      <c r="D34" s="34">
        <f t="shared" si="1"/>
        <v>41.856</v>
      </c>
      <c r="E34" s="42">
        <v>2</v>
      </c>
      <c r="F34" s="34">
        <v>2</v>
      </c>
      <c r="G34" s="42">
        <f>(E34*($G2))/1000</f>
        <v>7.704</v>
      </c>
      <c r="H34" s="37">
        <f>G2*F34/1000</f>
        <v>7.704</v>
      </c>
      <c r="I34" s="34">
        <v>3</v>
      </c>
      <c r="J34" s="34">
        <v>3</v>
      </c>
      <c r="K34" s="42">
        <f>I34*J2/1000</f>
        <v>34.152</v>
      </c>
      <c r="L34" s="34">
        <f>J34*J2/1000</f>
        <v>34.152</v>
      </c>
      <c r="M34" s="34"/>
      <c r="N34" s="34"/>
      <c r="O34" s="34"/>
      <c r="P34" s="34"/>
      <c r="Q34" s="42">
        <f t="shared" si="2"/>
        <v>41.856</v>
      </c>
      <c r="R34" s="42">
        <f t="shared" si="3"/>
        <v>41.856</v>
      </c>
      <c r="S34" s="34"/>
      <c r="T34" s="34">
        <f t="shared" si="6"/>
        <v>0</v>
      </c>
      <c r="U34" s="34">
        <f t="shared" si="4"/>
        <v>100</v>
      </c>
    </row>
    <row r="35" spans="1:21" ht="13.5" customHeight="1">
      <c r="A35" s="6">
        <f t="shared" si="5"/>
        <v>29</v>
      </c>
      <c r="B35" s="22" t="s">
        <v>61</v>
      </c>
      <c r="C35" s="34">
        <f t="shared" si="0"/>
        <v>26.62</v>
      </c>
      <c r="D35" s="34">
        <f t="shared" si="1"/>
        <v>26.62</v>
      </c>
      <c r="E35" s="42">
        <v>1</v>
      </c>
      <c r="F35" s="34">
        <v>1</v>
      </c>
      <c r="G35" s="42">
        <f>(E35*($G2))/1000</f>
        <v>3.852</v>
      </c>
      <c r="H35" s="37">
        <f>G2*F35/1000</f>
        <v>3.852</v>
      </c>
      <c r="I35" s="34">
        <v>2</v>
      </c>
      <c r="J35" s="34">
        <v>2</v>
      </c>
      <c r="K35" s="42">
        <f>I35*J2/1000</f>
        <v>22.768</v>
      </c>
      <c r="L35" s="34">
        <f>J35*J2/1000</f>
        <v>22.768</v>
      </c>
      <c r="M35" s="34"/>
      <c r="N35" s="34"/>
      <c r="O35" s="34"/>
      <c r="P35" s="34"/>
      <c r="Q35" s="42">
        <f t="shared" si="2"/>
        <v>26.62</v>
      </c>
      <c r="R35" s="42">
        <f t="shared" si="3"/>
        <v>26.62</v>
      </c>
      <c r="S35" s="34"/>
      <c r="T35" s="34">
        <f t="shared" si="6"/>
        <v>0</v>
      </c>
      <c r="U35" s="34">
        <f t="shared" si="4"/>
        <v>100</v>
      </c>
    </row>
    <row r="36" spans="1:21" ht="13.5" customHeight="1">
      <c r="A36" s="6">
        <f t="shared" si="5"/>
        <v>30</v>
      </c>
      <c r="B36" s="22" t="s">
        <v>58</v>
      </c>
      <c r="C36" s="34">
        <f t="shared" si="0"/>
        <v>0.30472</v>
      </c>
      <c r="D36" s="34">
        <f t="shared" si="1"/>
        <v>0.30472</v>
      </c>
      <c r="E36" s="48">
        <v>0.02</v>
      </c>
      <c r="F36" s="39">
        <v>0.02</v>
      </c>
      <c r="G36" s="42">
        <f>(E36*($G2))/1000</f>
        <v>0.07704000000000001</v>
      </c>
      <c r="H36" s="35">
        <f>G2*F36/1000</f>
        <v>0.07704000000000001</v>
      </c>
      <c r="I36" s="39">
        <v>0.02</v>
      </c>
      <c r="J36" s="36">
        <v>0.02</v>
      </c>
      <c r="K36" s="42">
        <f>I36*J2/1000</f>
        <v>0.22768</v>
      </c>
      <c r="L36" s="36">
        <f>J36*J2/1000</f>
        <v>0.22768</v>
      </c>
      <c r="M36" s="34"/>
      <c r="N36" s="34"/>
      <c r="O36" s="34"/>
      <c r="P36" s="34"/>
      <c r="Q36" s="42">
        <f t="shared" si="2"/>
        <v>0.30472</v>
      </c>
      <c r="R36" s="42">
        <f t="shared" si="3"/>
        <v>0.30472</v>
      </c>
      <c r="S36" s="34"/>
      <c r="T36" s="34">
        <f t="shared" si="6"/>
        <v>0</v>
      </c>
      <c r="U36" s="34">
        <f t="shared" si="4"/>
        <v>100</v>
      </c>
    </row>
    <row r="37" spans="1:21" ht="13.5" customHeight="1">
      <c r="A37" s="6">
        <f t="shared" si="5"/>
        <v>31</v>
      </c>
      <c r="B37" s="22" t="s">
        <v>62</v>
      </c>
      <c r="C37" s="34">
        <f t="shared" si="0"/>
        <v>0</v>
      </c>
      <c r="D37" s="34">
        <f t="shared" si="1"/>
        <v>1.5236</v>
      </c>
      <c r="E37" s="42">
        <v>0.1</v>
      </c>
      <c r="F37" s="34">
        <v>0</v>
      </c>
      <c r="G37" s="42">
        <f>(E37*($G2))/1000</f>
        <v>0.38520000000000004</v>
      </c>
      <c r="H37" s="37">
        <f>G2*F37/1000</f>
        <v>0</v>
      </c>
      <c r="I37" s="34">
        <v>0.1</v>
      </c>
      <c r="J37" s="34">
        <v>0</v>
      </c>
      <c r="K37" s="42">
        <f>I37*J2/1000</f>
        <v>1.1384</v>
      </c>
      <c r="L37" s="34">
        <f>J37*J2/1000</f>
        <v>0</v>
      </c>
      <c r="M37" s="34"/>
      <c r="N37" s="34"/>
      <c r="O37" s="34"/>
      <c r="P37" s="34"/>
      <c r="Q37" s="42">
        <f t="shared" si="2"/>
        <v>1.5236</v>
      </c>
      <c r="R37" s="42">
        <f t="shared" si="3"/>
        <v>0</v>
      </c>
      <c r="S37" s="34"/>
      <c r="T37" s="34">
        <f t="shared" si="6"/>
        <v>1.5236</v>
      </c>
      <c r="U37" s="34">
        <f t="shared" si="4"/>
        <v>0</v>
      </c>
    </row>
    <row r="38" spans="1:21" ht="13.5" customHeight="1">
      <c r="A38" s="6">
        <f t="shared" si="5"/>
        <v>32</v>
      </c>
      <c r="B38" s="30" t="s">
        <v>40</v>
      </c>
      <c r="C38" s="34">
        <f t="shared" si="0"/>
        <v>0</v>
      </c>
      <c r="D38" s="34">
        <f t="shared" si="1"/>
        <v>26.62</v>
      </c>
      <c r="E38" s="42">
        <v>1</v>
      </c>
      <c r="F38" s="34">
        <v>0</v>
      </c>
      <c r="G38" s="42">
        <f>(E38*($G2))/1000</f>
        <v>3.852</v>
      </c>
      <c r="H38" s="37">
        <f>G2*F38/1000</f>
        <v>0</v>
      </c>
      <c r="I38" s="34">
        <v>2</v>
      </c>
      <c r="J38" s="34">
        <v>0</v>
      </c>
      <c r="K38" s="42">
        <f>I38*J2/1000</f>
        <v>22.768</v>
      </c>
      <c r="L38" s="34">
        <f>J38*J2/1000</f>
        <v>0</v>
      </c>
      <c r="M38" s="34"/>
      <c r="N38" s="34"/>
      <c r="O38" s="34"/>
      <c r="P38" s="34"/>
      <c r="Q38" s="42">
        <f t="shared" si="2"/>
        <v>26.62</v>
      </c>
      <c r="R38" s="42">
        <f t="shared" si="3"/>
        <v>0</v>
      </c>
      <c r="S38" s="34"/>
      <c r="T38" s="34">
        <f t="shared" si="6"/>
        <v>26.62</v>
      </c>
      <c r="U38" s="34">
        <f t="shared" si="4"/>
        <v>0</v>
      </c>
    </row>
    <row r="39" spans="1:21" ht="13.5" customHeight="1">
      <c r="A39" s="6">
        <f t="shared" si="5"/>
        <v>33</v>
      </c>
      <c r="B39" s="8" t="s">
        <v>63</v>
      </c>
      <c r="C39" s="34">
        <f t="shared" si="0"/>
        <v>0.30472</v>
      </c>
      <c r="D39" s="34">
        <f t="shared" si="1"/>
        <v>0.30472</v>
      </c>
      <c r="E39" s="48">
        <v>0.02</v>
      </c>
      <c r="F39" s="36">
        <v>0.02</v>
      </c>
      <c r="G39" s="42">
        <f>(E39*($G2))/1000</f>
        <v>0.07704000000000001</v>
      </c>
      <c r="H39" s="37">
        <f>G2*F39/1000</f>
        <v>0.07704000000000001</v>
      </c>
      <c r="I39" s="36">
        <v>0.02</v>
      </c>
      <c r="J39" s="34">
        <v>0.02</v>
      </c>
      <c r="K39" s="42">
        <f>I39*J2/1000</f>
        <v>0.22768</v>
      </c>
      <c r="L39" s="34">
        <f>J39*J2/1000</f>
        <v>0.22768</v>
      </c>
      <c r="M39" s="34"/>
      <c r="N39" s="34"/>
      <c r="O39" s="34"/>
      <c r="P39" s="34"/>
      <c r="Q39" s="42">
        <f t="shared" si="2"/>
        <v>0.30472</v>
      </c>
      <c r="R39" s="42">
        <f t="shared" si="3"/>
        <v>0.30472</v>
      </c>
      <c r="S39" s="34"/>
      <c r="T39" s="34">
        <f t="shared" si="6"/>
        <v>0</v>
      </c>
      <c r="U39" s="34">
        <f t="shared" si="4"/>
        <v>100</v>
      </c>
    </row>
    <row r="40" spans="1:21" ht="13.5" customHeight="1" hidden="1">
      <c r="A40" s="29"/>
      <c r="B40" s="28"/>
      <c r="C40" s="5"/>
      <c r="D40" s="5"/>
      <c r="E40" s="45"/>
      <c r="F40" s="5"/>
      <c r="G40" s="45"/>
      <c r="H40" s="5"/>
      <c r="I40" s="5"/>
      <c r="J40" s="5"/>
      <c r="K40" s="45"/>
      <c r="L40" s="5"/>
      <c r="M40" s="5"/>
      <c r="N40" s="5"/>
      <c r="O40" s="5"/>
      <c r="P40" s="5"/>
      <c r="Q40" s="42">
        <f t="shared" si="2"/>
        <v>0</v>
      </c>
      <c r="R40" s="5"/>
      <c r="S40" s="18"/>
      <c r="T40" s="18"/>
      <c r="U40" s="18"/>
    </row>
    <row r="41" spans="1:21" ht="12.75">
      <c r="A41" s="71" t="s">
        <v>44</v>
      </c>
      <c r="B41" s="71"/>
      <c r="C41" s="71"/>
      <c r="D41" s="5"/>
      <c r="E41" s="45"/>
      <c r="F41" s="5"/>
      <c r="G41" s="45"/>
      <c r="H41" s="5" t="s">
        <v>45</v>
      </c>
      <c r="I41" s="5"/>
      <c r="J41" s="5"/>
      <c r="K41" s="45"/>
      <c r="L41" s="5"/>
      <c r="M41" s="5"/>
      <c r="N41" s="5"/>
      <c r="O41" s="73" t="s">
        <v>46</v>
      </c>
      <c r="P41" s="73"/>
      <c r="Q41" s="73"/>
      <c r="R41" s="5"/>
      <c r="S41" s="18"/>
      <c r="T41" s="18"/>
      <c r="U41" s="18"/>
    </row>
    <row r="42" spans="1:21" ht="12.75">
      <c r="A42" s="18"/>
      <c r="B42" s="20"/>
      <c r="C42" s="4"/>
      <c r="D42" s="69" t="s">
        <v>47</v>
      </c>
      <c r="E42" s="69"/>
      <c r="F42" s="69"/>
      <c r="G42" s="45"/>
      <c r="H42" s="4"/>
      <c r="I42" s="4"/>
      <c r="J42" s="4"/>
      <c r="K42" s="70" t="s">
        <v>48</v>
      </c>
      <c r="L42" s="70"/>
      <c r="M42" s="70"/>
      <c r="N42" s="5"/>
      <c r="O42" s="5"/>
      <c r="P42" s="4"/>
      <c r="Q42" s="4"/>
      <c r="R42" s="4"/>
      <c r="S42" s="69" t="s">
        <v>49</v>
      </c>
      <c r="T42" s="69"/>
      <c r="U42" s="69"/>
    </row>
    <row r="43" spans="1:21" ht="12.75">
      <c r="A43" s="18"/>
      <c r="B43" s="18"/>
      <c r="C43" s="5"/>
      <c r="D43" s="5"/>
      <c r="E43" s="45"/>
      <c r="F43" s="5"/>
      <c r="G43" s="45"/>
      <c r="H43" s="5"/>
      <c r="I43" s="5"/>
      <c r="J43" s="5"/>
      <c r="K43" s="45"/>
      <c r="L43" s="5"/>
      <c r="M43" s="5"/>
      <c r="N43" s="5"/>
      <c r="O43" s="5"/>
      <c r="P43" s="5"/>
      <c r="Q43" s="5"/>
      <c r="R43" s="5"/>
      <c r="S43" s="18"/>
      <c r="T43" s="18"/>
      <c r="U43" s="18"/>
    </row>
  </sheetData>
  <mergeCells count="26">
    <mergeCell ref="C1:P1"/>
    <mergeCell ref="B2:D2"/>
    <mergeCell ref="P2:Q2"/>
    <mergeCell ref="S42:U42"/>
    <mergeCell ref="L2:O2"/>
    <mergeCell ref="A41:C41"/>
    <mergeCell ref="O41:Q41"/>
    <mergeCell ref="D42:F42"/>
    <mergeCell ref="K42:M42"/>
    <mergeCell ref="U4:U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E4:H4"/>
    <mergeCell ref="E5:F5"/>
    <mergeCell ref="G5:H5"/>
    <mergeCell ref="A4:A6"/>
    <mergeCell ref="B4:B6"/>
    <mergeCell ref="C4:C6"/>
    <mergeCell ref="D4:D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D1">
      <selection activeCell="Q11" sqref="Q11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customWidth="1"/>
    <col min="4" max="4" width="9.57421875" style="2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6.003906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72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v>2187</v>
      </c>
      <c r="H2" s="27" t="s">
        <v>3</v>
      </c>
      <c r="I2" s="27"/>
      <c r="J2" s="33">
        <v>6784</v>
      </c>
      <c r="K2" s="40"/>
      <c r="L2" s="70" t="s">
        <v>4</v>
      </c>
      <c r="M2" s="70"/>
      <c r="N2" s="70"/>
      <c r="O2" s="70"/>
      <c r="P2" s="67">
        <v>8971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f>H7+L7</f>
        <v>404.81</v>
      </c>
      <c r="D7" s="34">
        <f>G7+K7</f>
        <v>404.81</v>
      </c>
      <c r="E7" s="42">
        <v>30</v>
      </c>
      <c r="F7" s="34">
        <v>30</v>
      </c>
      <c r="G7" s="42">
        <f>(E7*($G2))/1000</f>
        <v>65.61</v>
      </c>
      <c r="H7" s="37">
        <f>F7*G2/1000</f>
        <v>65.61</v>
      </c>
      <c r="I7" s="34">
        <v>50</v>
      </c>
      <c r="J7" s="34">
        <v>50</v>
      </c>
      <c r="K7" s="42">
        <f>I7*J2/1000</f>
        <v>339.2</v>
      </c>
      <c r="L7" s="34">
        <f>J7*J2/1000</f>
        <v>339.2</v>
      </c>
      <c r="M7" s="34"/>
      <c r="N7" s="34"/>
      <c r="O7" s="34"/>
      <c r="P7" s="34"/>
      <c r="Q7" s="42">
        <f>D7</f>
        <v>404.81</v>
      </c>
      <c r="R7" s="42">
        <f>C7</f>
        <v>404.81</v>
      </c>
      <c r="S7" s="34"/>
      <c r="T7" s="34">
        <f>Q7-R7</f>
        <v>0</v>
      </c>
      <c r="U7" s="34">
        <f aca="true" t="shared" si="0" ref="U7:U39">R7/Q7*100</f>
        <v>100</v>
      </c>
    </row>
    <row r="8" spans="1:21" ht="13.5" customHeight="1">
      <c r="A8" s="6">
        <f aca="true" t="shared" si="1" ref="A8:A39">A7+1</f>
        <v>2</v>
      </c>
      <c r="B8" s="8" t="s">
        <v>21</v>
      </c>
      <c r="C8" s="34">
        <f aca="true" t="shared" si="2" ref="C8:C39">H8+L8</f>
        <v>899.33</v>
      </c>
      <c r="D8" s="34">
        <f aca="true" t="shared" si="3" ref="D8:D39">G8+K8</f>
        <v>899.33</v>
      </c>
      <c r="E8" s="42">
        <v>70</v>
      </c>
      <c r="F8" s="34">
        <v>70</v>
      </c>
      <c r="G8" s="42">
        <f>(E8*($G2))/1000</f>
        <v>153.09</v>
      </c>
      <c r="H8" s="37">
        <f>F8*G2/1000</f>
        <v>153.09</v>
      </c>
      <c r="I8" s="34">
        <v>110</v>
      </c>
      <c r="J8" s="34">
        <v>110</v>
      </c>
      <c r="K8" s="42">
        <f>I8*J2/1000</f>
        <v>746.24</v>
      </c>
      <c r="L8" s="34">
        <f>J8*J2/1000</f>
        <v>746.24</v>
      </c>
      <c r="M8" s="34"/>
      <c r="N8" s="34"/>
      <c r="O8" s="34"/>
      <c r="P8" s="34"/>
      <c r="Q8" s="42">
        <f aca="true" t="shared" si="4" ref="Q8:Q40">D8</f>
        <v>899.33</v>
      </c>
      <c r="R8" s="42">
        <f aca="true" t="shared" si="5" ref="R8:R39">C8</f>
        <v>899.33</v>
      </c>
      <c r="S8" s="34"/>
      <c r="T8" s="34">
        <f>Q8-R8</f>
        <v>0</v>
      </c>
      <c r="U8" s="34">
        <f t="shared" si="0"/>
        <v>100</v>
      </c>
    </row>
    <row r="9" spans="1:21" ht="13.5" customHeight="1">
      <c r="A9" s="6">
        <f t="shared" si="1"/>
        <v>3</v>
      </c>
      <c r="B9" s="8" t="s">
        <v>22</v>
      </c>
      <c r="C9" s="34">
        <f t="shared" si="2"/>
        <v>173.082</v>
      </c>
      <c r="D9" s="34">
        <f t="shared" si="3"/>
        <v>267.612</v>
      </c>
      <c r="E9" s="42">
        <v>20</v>
      </c>
      <c r="F9" s="34">
        <v>14</v>
      </c>
      <c r="G9" s="42">
        <f>(E9*($G2))/1000</f>
        <v>43.74</v>
      </c>
      <c r="H9" s="37">
        <f>F9*G2/1000</f>
        <v>30.618</v>
      </c>
      <c r="I9" s="34">
        <v>33</v>
      </c>
      <c r="J9" s="34">
        <v>21</v>
      </c>
      <c r="K9" s="42">
        <f>I9*J2/1000</f>
        <v>223.872</v>
      </c>
      <c r="L9" s="34">
        <f>J9*J2/1000</f>
        <v>142.464</v>
      </c>
      <c r="M9" s="34"/>
      <c r="N9" s="34"/>
      <c r="O9" s="34"/>
      <c r="P9" s="34"/>
      <c r="Q9" s="42">
        <f t="shared" si="4"/>
        <v>267.612</v>
      </c>
      <c r="R9" s="42">
        <f t="shared" si="5"/>
        <v>173.082</v>
      </c>
      <c r="S9" s="34"/>
      <c r="T9" s="34">
        <f>Q9-R9</f>
        <v>94.53000000000003</v>
      </c>
      <c r="U9" s="34">
        <f t="shared" si="0"/>
        <v>64.67647190708936</v>
      </c>
    </row>
    <row r="10" spans="1:21" ht="13.5" customHeight="1">
      <c r="A10" s="6">
        <f t="shared" si="1"/>
        <v>4</v>
      </c>
      <c r="B10" s="8" t="s">
        <v>23</v>
      </c>
      <c r="C10" s="34">
        <f t="shared" si="2"/>
        <v>15.732699999999998</v>
      </c>
      <c r="D10" s="34">
        <f t="shared" si="3"/>
        <v>33.697</v>
      </c>
      <c r="E10" s="42">
        <v>3</v>
      </c>
      <c r="F10" s="34">
        <v>1.3</v>
      </c>
      <c r="G10" s="42">
        <f>(E10*($G2))/1000</f>
        <v>6.561</v>
      </c>
      <c r="H10" s="37">
        <f>F10*G2/1000</f>
        <v>2.8430999999999997</v>
      </c>
      <c r="I10" s="34">
        <v>4</v>
      </c>
      <c r="J10" s="34">
        <v>1.9</v>
      </c>
      <c r="K10" s="42">
        <f>I10*J2/1000</f>
        <v>27.136</v>
      </c>
      <c r="L10" s="34">
        <f>J10*J2/1000</f>
        <v>12.889599999999998</v>
      </c>
      <c r="M10" s="34"/>
      <c r="N10" s="34"/>
      <c r="O10" s="34"/>
      <c r="P10" s="34"/>
      <c r="Q10" s="42">
        <f t="shared" si="4"/>
        <v>33.697</v>
      </c>
      <c r="R10" s="42">
        <f t="shared" si="5"/>
        <v>15.732699999999998</v>
      </c>
      <c r="S10" s="34"/>
      <c r="T10" s="34">
        <f>Q10-R10</f>
        <v>17.964300000000005</v>
      </c>
      <c r="U10" s="34">
        <f t="shared" si="0"/>
        <v>46.68872599934711</v>
      </c>
    </row>
    <row r="11" spans="1:21" s="12" customFormat="1" ht="30" customHeight="1">
      <c r="A11" s="6">
        <f t="shared" si="1"/>
        <v>5</v>
      </c>
      <c r="B11" s="25" t="s">
        <v>65</v>
      </c>
      <c r="C11" s="34">
        <f t="shared" si="2"/>
        <v>426.90299999999996</v>
      </c>
      <c r="D11" s="34">
        <f t="shared" si="3"/>
        <v>415.745</v>
      </c>
      <c r="E11" s="43">
        <v>35</v>
      </c>
      <c r="F11" s="34">
        <v>37</v>
      </c>
      <c r="G11" s="42">
        <f>(E11*($G2))/1000</f>
        <v>76.545</v>
      </c>
      <c r="H11" s="37">
        <f>G2*F11/1000</f>
        <v>80.919</v>
      </c>
      <c r="I11" s="37">
        <v>50</v>
      </c>
      <c r="J11" s="37">
        <v>51</v>
      </c>
      <c r="K11" s="42">
        <f>I11*J2/1000</f>
        <v>339.2</v>
      </c>
      <c r="L11" s="34">
        <f>J11*J2/1000</f>
        <v>345.984</v>
      </c>
      <c r="M11" s="37"/>
      <c r="N11" s="37"/>
      <c r="O11" s="37"/>
      <c r="P11" s="37"/>
      <c r="Q11" s="42">
        <f t="shared" si="4"/>
        <v>415.745</v>
      </c>
      <c r="R11" s="42">
        <f t="shared" si="5"/>
        <v>426.90299999999996</v>
      </c>
      <c r="S11" s="37">
        <v>11.2</v>
      </c>
      <c r="T11" s="34">
        <v>0</v>
      </c>
      <c r="U11" s="34">
        <f t="shared" si="0"/>
        <v>102.68385669100049</v>
      </c>
    </row>
    <row r="12" spans="1:21" ht="13.5" customHeight="1">
      <c r="A12" s="6">
        <f t="shared" si="1"/>
        <v>6</v>
      </c>
      <c r="B12" s="8" t="s">
        <v>25</v>
      </c>
      <c r="C12" s="34">
        <f t="shared" si="2"/>
        <v>1345.247</v>
      </c>
      <c r="D12" s="34">
        <f t="shared" si="3"/>
        <v>1956.21</v>
      </c>
      <c r="E12" s="42">
        <v>150</v>
      </c>
      <c r="F12" s="34">
        <v>125</v>
      </c>
      <c r="G12" s="42">
        <f>(E12*($G2))/1000</f>
        <v>328.05</v>
      </c>
      <c r="H12" s="37">
        <f>G2*F12/1000</f>
        <v>273.375</v>
      </c>
      <c r="I12" s="34">
        <v>240</v>
      </c>
      <c r="J12" s="34">
        <v>158</v>
      </c>
      <c r="K12" s="42">
        <f>I12*J2/1000</f>
        <v>1628.16</v>
      </c>
      <c r="L12" s="34">
        <f>J12*J2/1000</f>
        <v>1071.872</v>
      </c>
      <c r="M12" s="34"/>
      <c r="N12" s="34"/>
      <c r="O12" s="34"/>
      <c r="P12" s="34"/>
      <c r="Q12" s="42">
        <f t="shared" si="4"/>
        <v>1956.21</v>
      </c>
      <c r="R12" s="42">
        <f t="shared" si="5"/>
        <v>1345.247</v>
      </c>
      <c r="S12" s="34"/>
      <c r="T12" s="34">
        <f>Q12-R12</f>
        <v>610.963</v>
      </c>
      <c r="U12" s="34">
        <f t="shared" si="0"/>
        <v>68.76802592768671</v>
      </c>
    </row>
    <row r="13" spans="1:21" ht="13.5" customHeight="1">
      <c r="A13" s="6">
        <f t="shared" si="1"/>
        <v>7</v>
      </c>
      <c r="B13" s="8" t="s">
        <v>26</v>
      </c>
      <c r="C13" s="34">
        <f t="shared" si="2"/>
        <v>1967.548</v>
      </c>
      <c r="D13" s="34">
        <f t="shared" si="3"/>
        <v>2581.95</v>
      </c>
      <c r="E13" s="42">
        <v>250</v>
      </c>
      <c r="F13" s="34">
        <v>180</v>
      </c>
      <c r="G13" s="42">
        <f>(E13*($G2))/1000</f>
        <v>546.75</v>
      </c>
      <c r="H13" s="37">
        <f>G2*F13/1000</f>
        <v>393.66</v>
      </c>
      <c r="I13" s="34">
        <v>300</v>
      </c>
      <c r="J13" s="34">
        <v>232</v>
      </c>
      <c r="K13" s="42">
        <f>I13*J2/1000</f>
        <v>2035.2</v>
      </c>
      <c r="L13" s="34">
        <f>J13*J2/1000</f>
        <v>1573.888</v>
      </c>
      <c r="M13" s="34"/>
      <c r="N13" s="34"/>
      <c r="O13" s="34"/>
      <c r="P13" s="34"/>
      <c r="Q13" s="42">
        <f t="shared" si="4"/>
        <v>2581.95</v>
      </c>
      <c r="R13" s="42">
        <f t="shared" si="5"/>
        <v>1967.548</v>
      </c>
      <c r="S13" s="34"/>
      <c r="T13" s="34">
        <f>Q13-R13</f>
        <v>614.4019999999998</v>
      </c>
      <c r="U13" s="34">
        <f t="shared" si="0"/>
        <v>76.20395437556886</v>
      </c>
    </row>
    <row r="14" spans="1:21" ht="13.5" customHeight="1">
      <c r="A14" s="6">
        <f t="shared" si="1"/>
        <v>8</v>
      </c>
      <c r="B14" s="8" t="s">
        <v>27</v>
      </c>
      <c r="C14" s="34">
        <f t="shared" si="2"/>
        <v>491.664</v>
      </c>
      <c r="D14" s="34">
        <f t="shared" si="3"/>
        <v>1684.85</v>
      </c>
      <c r="E14" s="42">
        <v>150</v>
      </c>
      <c r="F14" s="34">
        <v>48</v>
      </c>
      <c r="G14" s="42">
        <f>(E14*($G2))/1000</f>
        <v>328.05</v>
      </c>
      <c r="H14" s="37">
        <f>G2*F14/1000</f>
        <v>104.976</v>
      </c>
      <c r="I14" s="34">
        <v>200</v>
      </c>
      <c r="J14" s="34">
        <v>57</v>
      </c>
      <c r="K14" s="42">
        <f>I14*J2/1000</f>
        <v>1356.8</v>
      </c>
      <c r="L14" s="34">
        <f>J14*J2/1000</f>
        <v>386.688</v>
      </c>
      <c r="M14" s="34"/>
      <c r="N14" s="34"/>
      <c r="O14" s="34"/>
      <c r="P14" s="34"/>
      <c r="Q14" s="42">
        <f t="shared" si="4"/>
        <v>1684.85</v>
      </c>
      <c r="R14" s="42">
        <f t="shared" si="5"/>
        <v>491.664</v>
      </c>
      <c r="S14" s="34"/>
      <c r="T14" s="34">
        <f aca="true" t="shared" si="6" ref="T14:T39">Q14-R14</f>
        <v>1193.186</v>
      </c>
      <c r="U14" s="34">
        <f t="shared" si="0"/>
        <v>29.181470160548418</v>
      </c>
    </row>
    <row r="15" spans="1:21" ht="13.5" customHeight="1">
      <c r="A15" s="6">
        <f t="shared" si="1"/>
        <v>9</v>
      </c>
      <c r="B15" s="8" t="s">
        <v>28</v>
      </c>
      <c r="C15" s="34">
        <f t="shared" si="2"/>
        <v>783.376</v>
      </c>
      <c r="D15" s="34">
        <f t="shared" si="3"/>
        <v>1035.01</v>
      </c>
      <c r="E15" s="42">
        <v>70</v>
      </c>
      <c r="F15" s="34">
        <v>48</v>
      </c>
      <c r="G15" s="42">
        <f>(E15*($G2))/1000</f>
        <v>153.09</v>
      </c>
      <c r="H15" s="37">
        <f>G2*F15/1000</f>
        <v>104.976</v>
      </c>
      <c r="I15" s="34">
        <v>130</v>
      </c>
      <c r="J15" s="34">
        <v>100</v>
      </c>
      <c r="K15" s="42">
        <f>I15*J2/1000</f>
        <v>881.92</v>
      </c>
      <c r="L15" s="34">
        <f>J15*J2/1000</f>
        <v>678.4</v>
      </c>
      <c r="M15" s="34"/>
      <c r="N15" s="34"/>
      <c r="O15" s="34"/>
      <c r="P15" s="34"/>
      <c r="Q15" s="42">
        <f t="shared" si="4"/>
        <v>1035.01</v>
      </c>
      <c r="R15" s="42">
        <f t="shared" si="5"/>
        <v>783.376</v>
      </c>
      <c r="S15" s="34"/>
      <c r="T15" s="34">
        <f t="shared" si="6"/>
        <v>251.63400000000001</v>
      </c>
      <c r="U15" s="34">
        <f t="shared" si="0"/>
        <v>75.68777113264606</v>
      </c>
    </row>
    <row r="16" spans="1:21" ht="13.5" customHeight="1">
      <c r="A16" s="6">
        <f t="shared" si="1"/>
        <v>10</v>
      </c>
      <c r="B16" s="8" t="s">
        <v>29</v>
      </c>
      <c r="C16" s="34">
        <f t="shared" si="2"/>
        <v>78.55199999999999</v>
      </c>
      <c r="D16" s="34">
        <f t="shared" si="3"/>
        <v>110.062</v>
      </c>
      <c r="E16" s="42">
        <v>10</v>
      </c>
      <c r="F16" s="34">
        <v>8</v>
      </c>
      <c r="G16" s="42">
        <f>(E16*($G2))/1000</f>
        <v>21.87</v>
      </c>
      <c r="H16" s="37">
        <f>G2*F16/1000</f>
        <v>17.496</v>
      </c>
      <c r="I16" s="34">
        <v>13</v>
      </c>
      <c r="J16" s="34">
        <v>9</v>
      </c>
      <c r="K16" s="42">
        <f>I16*J2/1000</f>
        <v>88.192</v>
      </c>
      <c r="L16" s="34">
        <f>J16*J2/1000</f>
        <v>61.056</v>
      </c>
      <c r="M16" s="34"/>
      <c r="N16" s="34"/>
      <c r="O16" s="34"/>
      <c r="P16" s="34"/>
      <c r="Q16" s="42">
        <f t="shared" si="4"/>
        <v>110.062</v>
      </c>
      <c r="R16" s="42">
        <f t="shared" si="5"/>
        <v>78.55199999999999</v>
      </c>
      <c r="S16" s="34"/>
      <c r="T16" s="34">
        <f t="shared" si="6"/>
        <v>31.510000000000005</v>
      </c>
      <c r="U16" s="34">
        <f t="shared" si="0"/>
        <v>71.37068197924805</v>
      </c>
    </row>
    <row r="17" spans="1:21" ht="13.5" customHeight="1">
      <c r="A17" s="6">
        <f t="shared" si="1"/>
        <v>11</v>
      </c>
      <c r="B17" s="8" t="s">
        <v>31</v>
      </c>
      <c r="C17" s="34">
        <f t="shared" si="2"/>
        <v>161.924</v>
      </c>
      <c r="D17" s="34">
        <f t="shared" si="3"/>
        <v>161.924</v>
      </c>
      <c r="E17" s="42">
        <v>12</v>
      </c>
      <c r="F17" s="34">
        <v>12</v>
      </c>
      <c r="G17" s="42">
        <f>(E17*($G2))/1000</f>
        <v>26.244</v>
      </c>
      <c r="H17" s="37">
        <f>G2*F17/1000</f>
        <v>26.244</v>
      </c>
      <c r="I17" s="34">
        <v>20</v>
      </c>
      <c r="J17" s="34">
        <v>20</v>
      </c>
      <c r="K17" s="42">
        <f>I17*J2/1000</f>
        <v>135.68</v>
      </c>
      <c r="L17" s="34">
        <f>J17*J2/1000</f>
        <v>135.68</v>
      </c>
      <c r="M17" s="34"/>
      <c r="N17" s="34"/>
      <c r="O17" s="34"/>
      <c r="P17" s="34"/>
      <c r="Q17" s="42">
        <f t="shared" si="4"/>
        <v>161.924</v>
      </c>
      <c r="R17" s="42">
        <f t="shared" si="5"/>
        <v>161.924</v>
      </c>
      <c r="S17" s="34"/>
      <c r="T17" s="34">
        <f t="shared" si="6"/>
        <v>0</v>
      </c>
      <c r="U17" s="34">
        <f t="shared" si="0"/>
        <v>100</v>
      </c>
    </row>
    <row r="18" spans="1:21" ht="13.5" customHeight="1">
      <c r="A18" s="6">
        <f t="shared" si="1"/>
        <v>12</v>
      </c>
      <c r="B18" s="1" t="s">
        <v>67</v>
      </c>
      <c r="C18" s="34">
        <f t="shared" si="2"/>
        <v>388.38599999999997</v>
      </c>
      <c r="D18" s="34">
        <f t="shared" si="3"/>
        <v>426.68</v>
      </c>
      <c r="E18" s="42">
        <v>40</v>
      </c>
      <c r="F18" s="34">
        <v>38</v>
      </c>
      <c r="G18" s="42">
        <f>(E18*($G2))/1000</f>
        <v>87.48</v>
      </c>
      <c r="H18" s="37">
        <f>G2*F18/1000</f>
        <v>83.106</v>
      </c>
      <c r="I18" s="34">
        <v>50</v>
      </c>
      <c r="J18" s="34">
        <v>45</v>
      </c>
      <c r="K18" s="42">
        <f>I18*J2/1000</f>
        <v>339.2</v>
      </c>
      <c r="L18" s="34">
        <f>J18*J2/1000</f>
        <v>305.28</v>
      </c>
      <c r="M18" s="34"/>
      <c r="N18" s="34"/>
      <c r="O18" s="34"/>
      <c r="P18" s="34"/>
      <c r="Q18" s="42">
        <f t="shared" si="4"/>
        <v>426.68</v>
      </c>
      <c r="R18" s="42">
        <f t="shared" si="5"/>
        <v>388.38599999999997</v>
      </c>
      <c r="S18" s="34"/>
      <c r="T18" s="34">
        <f t="shared" si="6"/>
        <v>38.29400000000004</v>
      </c>
      <c r="U18" s="34">
        <f t="shared" si="0"/>
        <v>91.02512421486828</v>
      </c>
    </row>
    <row r="19" spans="1:21" ht="13.5" customHeight="1">
      <c r="A19" s="6">
        <f t="shared" si="1"/>
        <v>13</v>
      </c>
      <c r="B19" s="30" t="s">
        <v>59</v>
      </c>
      <c r="C19" s="34">
        <f t="shared" si="2"/>
        <v>21.182199999999998</v>
      </c>
      <c r="D19" s="34">
        <f t="shared" si="3"/>
        <v>29.323</v>
      </c>
      <c r="E19" s="42">
        <v>1</v>
      </c>
      <c r="F19" s="34">
        <v>1</v>
      </c>
      <c r="G19" s="42">
        <f>(E19*($G2))/1000</f>
        <v>2.187</v>
      </c>
      <c r="H19" s="37">
        <f>G2*F19/1000</f>
        <v>2.187</v>
      </c>
      <c r="I19" s="34">
        <v>4</v>
      </c>
      <c r="J19" s="34">
        <v>2.8</v>
      </c>
      <c r="K19" s="42">
        <f>I19*J2/1000</f>
        <v>27.136</v>
      </c>
      <c r="L19" s="34">
        <f>J19*J2/1000</f>
        <v>18.995199999999997</v>
      </c>
      <c r="M19" s="34"/>
      <c r="N19" s="34"/>
      <c r="O19" s="34"/>
      <c r="P19" s="34"/>
      <c r="Q19" s="42">
        <f t="shared" si="4"/>
        <v>29.323</v>
      </c>
      <c r="R19" s="42">
        <f t="shared" si="5"/>
        <v>21.182199999999998</v>
      </c>
      <c r="S19" s="34"/>
      <c r="T19" s="34">
        <f t="shared" si="6"/>
        <v>8.140800000000002</v>
      </c>
      <c r="U19" s="34">
        <f t="shared" si="0"/>
        <v>72.23749275312895</v>
      </c>
    </row>
    <row r="20" spans="1:21" ht="13.5" customHeight="1">
      <c r="A20" s="6">
        <f t="shared" si="1"/>
        <v>14</v>
      </c>
      <c r="B20" s="30" t="s">
        <v>38</v>
      </c>
      <c r="C20" s="34">
        <f t="shared" si="2"/>
        <v>253.29440000000002</v>
      </c>
      <c r="D20" s="34">
        <f t="shared" si="3"/>
        <v>341.344</v>
      </c>
      <c r="E20" s="42">
        <v>32</v>
      </c>
      <c r="F20" s="34">
        <v>24</v>
      </c>
      <c r="G20" s="42">
        <f>(E20*($G2))/1000</f>
        <v>69.984</v>
      </c>
      <c r="H20" s="37">
        <f>G2*F20/1000</f>
        <v>52.488</v>
      </c>
      <c r="I20" s="34">
        <v>40</v>
      </c>
      <c r="J20" s="34">
        <v>29.6</v>
      </c>
      <c r="K20" s="42">
        <f>I20*J2/1000</f>
        <v>271.36</v>
      </c>
      <c r="L20" s="34">
        <f>J20*J2/1000</f>
        <v>200.80640000000002</v>
      </c>
      <c r="M20" s="34"/>
      <c r="N20" s="34"/>
      <c r="O20" s="34"/>
      <c r="P20" s="34"/>
      <c r="Q20" s="42">
        <f t="shared" si="4"/>
        <v>341.344</v>
      </c>
      <c r="R20" s="42">
        <f t="shared" si="5"/>
        <v>253.29440000000002</v>
      </c>
      <c r="S20" s="34"/>
      <c r="T20" s="34">
        <f t="shared" si="6"/>
        <v>88.04959999999997</v>
      </c>
      <c r="U20" s="34">
        <f t="shared" si="0"/>
        <v>74.20502484297367</v>
      </c>
    </row>
    <row r="21" spans="1:21" ht="13.5" customHeight="1">
      <c r="A21" s="6">
        <f t="shared" si="1"/>
        <v>15</v>
      </c>
      <c r="B21" s="30" t="s">
        <v>68</v>
      </c>
      <c r="C21" s="34">
        <f t="shared" si="2"/>
        <v>89.93299999999999</v>
      </c>
      <c r="D21" s="34">
        <f t="shared" si="3"/>
        <v>135.011</v>
      </c>
      <c r="E21" s="42">
        <v>9</v>
      </c>
      <c r="F21" s="34">
        <v>7</v>
      </c>
      <c r="G21" s="42">
        <f>(E21*($G2))/1000</f>
        <v>19.683</v>
      </c>
      <c r="H21" s="37">
        <f>G2*F21/1000</f>
        <v>15.309</v>
      </c>
      <c r="I21" s="34">
        <v>17</v>
      </c>
      <c r="J21" s="34">
        <v>11</v>
      </c>
      <c r="K21" s="42">
        <f>I21*J2/1000</f>
        <v>115.328</v>
      </c>
      <c r="L21" s="34">
        <f>J21*J2/1000</f>
        <v>74.624</v>
      </c>
      <c r="M21" s="34"/>
      <c r="N21" s="34"/>
      <c r="O21" s="34"/>
      <c r="P21" s="34"/>
      <c r="Q21" s="42">
        <f t="shared" si="4"/>
        <v>135.011</v>
      </c>
      <c r="R21" s="42">
        <f t="shared" si="5"/>
        <v>89.93299999999999</v>
      </c>
      <c r="S21" s="34"/>
      <c r="T21" s="34">
        <f t="shared" si="6"/>
        <v>45.078</v>
      </c>
      <c r="U21" s="34">
        <f t="shared" si="0"/>
        <v>66.61160942441727</v>
      </c>
    </row>
    <row r="22" spans="1:21" ht="13.5" customHeight="1">
      <c r="A22" s="6">
        <f t="shared" si="1"/>
        <v>16</v>
      </c>
      <c r="B22" s="30" t="s">
        <v>41</v>
      </c>
      <c r="C22" s="34">
        <f t="shared" si="2"/>
        <v>6181.5</v>
      </c>
      <c r="D22" s="34">
        <f t="shared" si="3"/>
        <v>8971</v>
      </c>
      <c r="E22" s="42">
        <v>1</v>
      </c>
      <c r="F22" s="34">
        <v>0.5</v>
      </c>
      <c r="G22" s="42">
        <f>(E22*($G2))</f>
        <v>2187</v>
      </c>
      <c r="H22" s="37">
        <f>G2*F22</f>
        <v>1093.5</v>
      </c>
      <c r="I22" s="34">
        <v>1</v>
      </c>
      <c r="J22" s="36">
        <v>0.75</v>
      </c>
      <c r="K22" s="42">
        <f>I22*J2</f>
        <v>6784</v>
      </c>
      <c r="L22" s="34">
        <f>J22*J2</f>
        <v>5088</v>
      </c>
      <c r="M22" s="34"/>
      <c r="N22" s="34"/>
      <c r="O22" s="34"/>
      <c r="P22" s="34"/>
      <c r="Q22" s="42">
        <f t="shared" si="4"/>
        <v>8971</v>
      </c>
      <c r="R22" s="42">
        <f t="shared" si="5"/>
        <v>6181.5</v>
      </c>
      <c r="S22" s="34"/>
      <c r="T22" s="34">
        <f t="shared" si="6"/>
        <v>2789.5</v>
      </c>
      <c r="U22" s="34">
        <f t="shared" si="0"/>
        <v>68.90536172110131</v>
      </c>
    </row>
    <row r="23" spans="1:21" ht="13.5" customHeight="1">
      <c r="A23" s="6">
        <f t="shared" si="1"/>
        <v>17</v>
      </c>
      <c r="B23" s="30" t="s">
        <v>34</v>
      </c>
      <c r="C23" s="34">
        <f t="shared" si="2"/>
        <v>3301.86</v>
      </c>
      <c r="D23" s="34">
        <f t="shared" si="3"/>
        <v>4824.7</v>
      </c>
      <c r="E23" s="42">
        <v>500</v>
      </c>
      <c r="F23" s="34">
        <v>300</v>
      </c>
      <c r="G23" s="42">
        <f>(E23*($G2))/1000</f>
        <v>1093.5</v>
      </c>
      <c r="H23" s="37">
        <f>G2*F23/1000</f>
        <v>656.1</v>
      </c>
      <c r="I23" s="34">
        <v>550</v>
      </c>
      <c r="J23" s="34">
        <v>390</v>
      </c>
      <c r="K23" s="42">
        <f>I23*J2/1000</f>
        <v>3731.2</v>
      </c>
      <c r="L23" s="34">
        <f>J23*J2/1000</f>
        <v>2645.76</v>
      </c>
      <c r="M23" s="34"/>
      <c r="N23" s="34"/>
      <c r="O23" s="34"/>
      <c r="P23" s="34"/>
      <c r="Q23" s="42">
        <f t="shared" si="4"/>
        <v>4824.7</v>
      </c>
      <c r="R23" s="42">
        <f t="shared" si="5"/>
        <v>3301.86</v>
      </c>
      <c r="S23" s="34"/>
      <c r="T23" s="34">
        <f t="shared" si="6"/>
        <v>1522.8399999999997</v>
      </c>
      <c r="U23" s="34">
        <f t="shared" si="0"/>
        <v>68.43658673078119</v>
      </c>
    </row>
    <row r="24" spans="1:21" ht="13.5" customHeight="1">
      <c r="A24" s="6">
        <f t="shared" si="1"/>
        <v>18</v>
      </c>
      <c r="B24" s="32" t="s">
        <v>69</v>
      </c>
      <c r="C24" s="34">
        <f t="shared" si="2"/>
        <v>354.912</v>
      </c>
      <c r="D24" s="34">
        <f t="shared" si="3"/>
        <v>584.23</v>
      </c>
      <c r="E24" s="42">
        <v>50</v>
      </c>
      <c r="F24" s="34">
        <v>32</v>
      </c>
      <c r="G24" s="42">
        <f>(E24*($G2))/1000</f>
        <v>109.35</v>
      </c>
      <c r="H24" s="37">
        <f>G2*F24/1000</f>
        <v>69.984</v>
      </c>
      <c r="I24" s="34">
        <v>70</v>
      </c>
      <c r="J24" s="34">
        <v>42</v>
      </c>
      <c r="K24" s="42">
        <f>I24*J2/1000</f>
        <v>474.88</v>
      </c>
      <c r="L24" s="34">
        <f>J24*J2/1000</f>
        <v>284.928</v>
      </c>
      <c r="M24" s="34"/>
      <c r="N24" s="34"/>
      <c r="O24" s="34"/>
      <c r="P24" s="34"/>
      <c r="Q24" s="42">
        <f t="shared" si="4"/>
        <v>584.23</v>
      </c>
      <c r="R24" s="42">
        <f t="shared" si="5"/>
        <v>354.912</v>
      </c>
      <c r="S24" s="34"/>
      <c r="T24" s="34">
        <f t="shared" si="6"/>
        <v>229.31800000000004</v>
      </c>
      <c r="U24" s="34">
        <f t="shared" si="0"/>
        <v>60.7486777467778</v>
      </c>
    </row>
    <row r="25" spans="1:21" ht="13.5" customHeight="1">
      <c r="A25" s="6">
        <f t="shared" si="1"/>
        <v>19</v>
      </c>
      <c r="B25" s="8" t="s">
        <v>37</v>
      </c>
      <c r="C25" s="34">
        <f t="shared" si="2"/>
        <v>60.176899999999996</v>
      </c>
      <c r="D25" s="34">
        <f t="shared" si="3"/>
        <v>78.775</v>
      </c>
      <c r="E25" s="42">
        <v>5</v>
      </c>
      <c r="F25" s="34">
        <v>2.7</v>
      </c>
      <c r="G25" s="42">
        <f>(E25*($G2))/1000</f>
        <v>10.935</v>
      </c>
      <c r="H25" s="37">
        <f>G2*F25/1000</f>
        <v>5.9049000000000005</v>
      </c>
      <c r="I25" s="34">
        <v>10</v>
      </c>
      <c r="J25" s="34">
        <v>8</v>
      </c>
      <c r="K25" s="42">
        <f>I25*J2/1000</f>
        <v>67.84</v>
      </c>
      <c r="L25" s="34">
        <f>J25*J2/1000</f>
        <v>54.272</v>
      </c>
      <c r="M25" s="34"/>
      <c r="N25" s="34"/>
      <c r="O25" s="34"/>
      <c r="P25" s="34"/>
      <c r="Q25" s="42">
        <f t="shared" si="4"/>
        <v>78.775</v>
      </c>
      <c r="R25" s="42">
        <f t="shared" si="5"/>
        <v>60.176899999999996</v>
      </c>
      <c r="S25" s="34"/>
      <c r="T25" s="34">
        <f t="shared" si="6"/>
        <v>18.59810000000001</v>
      </c>
      <c r="U25" s="34">
        <f t="shared" si="0"/>
        <v>76.39086004443033</v>
      </c>
    </row>
    <row r="26" spans="1:21" ht="13.5" customHeight="1">
      <c r="A26" s="6">
        <f t="shared" si="1"/>
        <v>20</v>
      </c>
      <c r="B26" s="8" t="s">
        <v>36</v>
      </c>
      <c r="C26" s="34">
        <f t="shared" si="2"/>
        <v>99.3414</v>
      </c>
      <c r="D26" s="34">
        <f t="shared" si="3"/>
        <v>148.356</v>
      </c>
      <c r="E26" s="44">
        <v>12</v>
      </c>
      <c r="F26" s="34">
        <v>8.2</v>
      </c>
      <c r="G26" s="42">
        <f>(E26*($G2))/1000</f>
        <v>26.244</v>
      </c>
      <c r="H26" s="37">
        <f>G2*F26/1000</f>
        <v>17.9334</v>
      </c>
      <c r="I26" s="34">
        <v>18</v>
      </c>
      <c r="J26" s="34">
        <v>12</v>
      </c>
      <c r="K26" s="42">
        <f>I26*J2/1000</f>
        <v>122.112</v>
      </c>
      <c r="L26" s="34">
        <f>J26*J2/1000</f>
        <v>81.408</v>
      </c>
      <c r="M26" s="34"/>
      <c r="N26" s="34"/>
      <c r="O26" s="34"/>
      <c r="P26" s="34"/>
      <c r="Q26" s="42">
        <f t="shared" si="4"/>
        <v>148.356</v>
      </c>
      <c r="R26" s="42">
        <f t="shared" si="5"/>
        <v>99.3414</v>
      </c>
      <c r="S26" s="34"/>
      <c r="T26" s="34">
        <f t="shared" si="6"/>
        <v>49.0146</v>
      </c>
      <c r="U26" s="34">
        <f t="shared" si="0"/>
        <v>66.96149801828035</v>
      </c>
    </row>
    <row r="27" spans="1:21" ht="13.5" customHeight="1">
      <c r="A27" s="6">
        <f t="shared" si="1"/>
        <v>21</v>
      </c>
      <c r="B27" s="31" t="s">
        <v>32</v>
      </c>
      <c r="C27" s="34">
        <f t="shared" si="2"/>
        <v>851.173</v>
      </c>
      <c r="D27" s="34">
        <f t="shared" si="3"/>
        <v>1122.49</v>
      </c>
      <c r="E27" s="42">
        <v>110</v>
      </c>
      <c r="F27" s="38">
        <v>79</v>
      </c>
      <c r="G27" s="42">
        <f>(E27*($G2))/1000</f>
        <v>240.57</v>
      </c>
      <c r="H27" s="37">
        <f>G2*F27/1000</f>
        <v>172.773</v>
      </c>
      <c r="I27" s="38">
        <v>130</v>
      </c>
      <c r="J27" s="38">
        <v>100</v>
      </c>
      <c r="K27" s="42">
        <f>I27*J2/1000</f>
        <v>881.92</v>
      </c>
      <c r="L27" s="34">
        <f>J27*J2/1000</f>
        <v>678.4</v>
      </c>
      <c r="M27" s="34"/>
      <c r="N27" s="34"/>
      <c r="O27" s="34"/>
      <c r="P27" s="34"/>
      <c r="Q27" s="42">
        <f t="shared" si="4"/>
        <v>1122.49</v>
      </c>
      <c r="R27" s="42">
        <f t="shared" si="5"/>
        <v>851.173</v>
      </c>
      <c r="S27" s="34"/>
      <c r="T27" s="34">
        <f t="shared" si="6"/>
        <v>271.317</v>
      </c>
      <c r="U27" s="34">
        <f t="shared" si="0"/>
        <v>75.82900515817514</v>
      </c>
    </row>
    <row r="28" spans="1:21" ht="13.5" customHeight="1">
      <c r="A28" s="6">
        <f t="shared" si="1"/>
        <v>22</v>
      </c>
      <c r="B28" s="15" t="s">
        <v>33</v>
      </c>
      <c r="C28" s="34">
        <f t="shared" si="2"/>
        <v>302.18809999999996</v>
      </c>
      <c r="D28" s="34">
        <f t="shared" si="3"/>
        <v>472.65000000000003</v>
      </c>
      <c r="E28" s="43">
        <v>30</v>
      </c>
      <c r="F28" s="34">
        <v>20.3</v>
      </c>
      <c r="G28" s="42">
        <f>(E28*($G2))/1000</f>
        <v>65.61</v>
      </c>
      <c r="H28" s="37">
        <f>G2*F28/1000</f>
        <v>44.3961</v>
      </c>
      <c r="I28" s="34">
        <v>60</v>
      </c>
      <c r="J28" s="34">
        <v>38</v>
      </c>
      <c r="K28" s="42">
        <f>I28*J2/1000</f>
        <v>407.04</v>
      </c>
      <c r="L28" s="34">
        <f>J28*J2/1000</f>
        <v>257.792</v>
      </c>
      <c r="M28" s="34"/>
      <c r="N28" s="34"/>
      <c r="O28" s="34"/>
      <c r="P28" s="34"/>
      <c r="Q28" s="42">
        <f t="shared" si="4"/>
        <v>472.65000000000003</v>
      </c>
      <c r="R28" s="42">
        <f t="shared" si="5"/>
        <v>302.18809999999996</v>
      </c>
      <c r="S28" s="34"/>
      <c r="T28" s="34">
        <f t="shared" si="6"/>
        <v>170.46190000000007</v>
      </c>
      <c r="U28" s="34">
        <f t="shared" si="0"/>
        <v>63.9348566592616</v>
      </c>
    </row>
    <row r="29" spans="1:21" s="12" customFormat="1" ht="13.5" customHeight="1">
      <c r="A29" s="6">
        <f t="shared" si="1"/>
        <v>23</v>
      </c>
      <c r="B29" s="26" t="s">
        <v>55</v>
      </c>
      <c r="C29" s="34">
        <f t="shared" si="2"/>
        <v>15.754999999999999</v>
      </c>
      <c r="D29" s="34">
        <f t="shared" si="3"/>
        <v>15.754999999999999</v>
      </c>
      <c r="E29" s="42">
        <v>1</v>
      </c>
      <c r="F29" s="37">
        <v>1</v>
      </c>
      <c r="G29" s="42">
        <f>(E29*($G2))/1000</f>
        <v>2.187</v>
      </c>
      <c r="H29" s="37">
        <f>G2*F29/1000</f>
        <v>2.187</v>
      </c>
      <c r="I29" s="37">
        <v>2</v>
      </c>
      <c r="J29" s="37">
        <v>2</v>
      </c>
      <c r="K29" s="42">
        <f>I29*J2/1000</f>
        <v>13.568</v>
      </c>
      <c r="L29" s="34">
        <f>J29*J2/1000</f>
        <v>13.568</v>
      </c>
      <c r="M29" s="37"/>
      <c r="N29" s="37"/>
      <c r="O29" s="37"/>
      <c r="P29" s="37"/>
      <c r="Q29" s="42">
        <f t="shared" si="4"/>
        <v>15.754999999999999</v>
      </c>
      <c r="R29" s="42">
        <f t="shared" si="5"/>
        <v>15.754999999999999</v>
      </c>
      <c r="S29" s="37"/>
      <c r="T29" s="34">
        <f t="shared" si="6"/>
        <v>0</v>
      </c>
      <c r="U29" s="34">
        <f t="shared" si="0"/>
        <v>100</v>
      </c>
    </row>
    <row r="30" spans="1:21" s="12" customFormat="1" ht="13.5" customHeight="1">
      <c r="A30" s="6">
        <f t="shared" si="1"/>
        <v>24</v>
      </c>
      <c r="B30" s="26" t="s">
        <v>56</v>
      </c>
      <c r="C30" s="34">
        <f t="shared" si="2"/>
        <v>3.1510000000000007</v>
      </c>
      <c r="D30" s="34">
        <f t="shared" si="3"/>
        <v>15.754999999999999</v>
      </c>
      <c r="E30" s="43">
        <v>1</v>
      </c>
      <c r="F30" s="37">
        <v>0.2</v>
      </c>
      <c r="G30" s="42">
        <f>(E30*($G2))/1000</f>
        <v>2.187</v>
      </c>
      <c r="H30" s="37">
        <f>G2*F30/1000</f>
        <v>0.4374</v>
      </c>
      <c r="I30" s="37">
        <v>2</v>
      </c>
      <c r="J30" s="37">
        <v>0.4</v>
      </c>
      <c r="K30" s="42">
        <f>I30*J2/1000</f>
        <v>13.568</v>
      </c>
      <c r="L30" s="34">
        <f>J30*J2/1000</f>
        <v>2.7136000000000005</v>
      </c>
      <c r="M30" s="37"/>
      <c r="N30" s="37"/>
      <c r="O30" s="37"/>
      <c r="P30" s="37"/>
      <c r="Q30" s="42">
        <f t="shared" si="4"/>
        <v>15.754999999999999</v>
      </c>
      <c r="R30" s="42">
        <f t="shared" si="5"/>
        <v>3.1510000000000007</v>
      </c>
      <c r="S30" s="37"/>
      <c r="T30" s="34">
        <f t="shared" si="6"/>
        <v>12.604</v>
      </c>
      <c r="U30" s="34">
        <f t="shared" si="0"/>
        <v>20.000000000000007</v>
      </c>
    </row>
    <row r="31" spans="1:21" ht="13.5" customHeight="1">
      <c r="A31" s="6">
        <f t="shared" si="1"/>
        <v>25</v>
      </c>
      <c r="B31" s="15" t="s">
        <v>43</v>
      </c>
      <c r="C31" s="34">
        <f t="shared" si="2"/>
        <v>0.17942</v>
      </c>
      <c r="D31" s="34">
        <f t="shared" si="3"/>
        <v>0.17942</v>
      </c>
      <c r="E31" s="48">
        <v>0.02</v>
      </c>
      <c r="F31" s="36">
        <v>0.02</v>
      </c>
      <c r="G31" s="42">
        <f>(E31*($G2))/1000</f>
        <v>0.04374</v>
      </c>
      <c r="H31" s="37">
        <f>G2*F31/1000</f>
        <v>0.04374</v>
      </c>
      <c r="I31" s="48">
        <v>0.02</v>
      </c>
      <c r="J31" s="36">
        <v>0.02</v>
      </c>
      <c r="K31" s="42">
        <f>I31*J2/1000</f>
        <v>0.13568</v>
      </c>
      <c r="L31" s="34">
        <f>J31*J2/1000</f>
        <v>0.13568</v>
      </c>
      <c r="M31" s="34"/>
      <c r="N31" s="34"/>
      <c r="O31" s="34"/>
      <c r="P31" s="34"/>
      <c r="Q31" s="42">
        <f t="shared" si="4"/>
        <v>0.17942</v>
      </c>
      <c r="R31" s="42">
        <f t="shared" si="5"/>
        <v>0.17942</v>
      </c>
      <c r="S31" s="34"/>
      <c r="T31" s="34">
        <f t="shared" si="6"/>
        <v>0</v>
      </c>
      <c r="U31" s="34">
        <f t="shared" si="0"/>
        <v>100</v>
      </c>
    </row>
    <row r="32" spans="1:21" ht="13.5" customHeight="1">
      <c r="A32" s="6">
        <f t="shared" si="1"/>
        <v>26</v>
      </c>
      <c r="B32" s="22" t="s">
        <v>57</v>
      </c>
      <c r="C32" s="34">
        <f t="shared" si="2"/>
        <v>65.207</v>
      </c>
      <c r="D32" s="34">
        <f t="shared" si="3"/>
        <v>65.207</v>
      </c>
      <c r="E32" s="42">
        <v>5</v>
      </c>
      <c r="F32" s="34">
        <v>5</v>
      </c>
      <c r="G32" s="42">
        <f>(E32*($G2))/1000</f>
        <v>10.935</v>
      </c>
      <c r="H32" s="37">
        <f>G2*F32/1000</f>
        <v>10.935</v>
      </c>
      <c r="I32" s="34">
        <v>8</v>
      </c>
      <c r="J32" s="34">
        <v>8</v>
      </c>
      <c r="K32" s="42">
        <f>I32*J2/1000</f>
        <v>54.272</v>
      </c>
      <c r="L32" s="34">
        <f>J32*J2/1000</f>
        <v>54.272</v>
      </c>
      <c r="M32" s="34"/>
      <c r="N32" s="34"/>
      <c r="O32" s="34"/>
      <c r="P32" s="34"/>
      <c r="Q32" s="42">
        <f t="shared" si="4"/>
        <v>65.207</v>
      </c>
      <c r="R32" s="42">
        <f t="shared" si="5"/>
        <v>65.207</v>
      </c>
      <c r="S32" s="34"/>
      <c r="T32" s="34">
        <f t="shared" si="6"/>
        <v>0</v>
      </c>
      <c r="U32" s="34">
        <f t="shared" si="0"/>
        <v>100</v>
      </c>
    </row>
    <row r="33" spans="1:21" ht="13.5" customHeight="1">
      <c r="A33" s="6">
        <f t="shared" si="1"/>
        <v>27</v>
      </c>
      <c r="B33" s="22" t="s">
        <v>66</v>
      </c>
      <c r="C33" s="34">
        <f t="shared" si="2"/>
        <v>8.0962</v>
      </c>
      <c r="D33" s="34">
        <f t="shared" si="3"/>
        <v>12.363</v>
      </c>
      <c r="E33" s="42">
        <v>1</v>
      </c>
      <c r="F33" s="34">
        <v>0.6</v>
      </c>
      <c r="G33" s="42">
        <f>(E33*($G2))/1000</f>
        <v>2.187</v>
      </c>
      <c r="H33" s="37">
        <f>G2*F33/1000</f>
        <v>1.3122</v>
      </c>
      <c r="I33" s="34">
        <v>1.5</v>
      </c>
      <c r="J33" s="34">
        <v>1</v>
      </c>
      <c r="K33" s="42">
        <f>I33*J2/1000</f>
        <v>10.176</v>
      </c>
      <c r="L33" s="34">
        <f>J33*J2/1000</f>
        <v>6.784</v>
      </c>
      <c r="M33" s="34"/>
      <c r="N33" s="34"/>
      <c r="O33" s="34"/>
      <c r="P33" s="34"/>
      <c r="Q33" s="42">
        <f t="shared" si="4"/>
        <v>12.363</v>
      </c>
      <c r="R33" s="42">
        <f t="shared" si="5"/>
        <v>8.0962</v>
      </c>
      <c r="S33" s="34"/>
      <c r="T33" s="34">
        <f t="shared" si="6"/>
        <v>4.2668</v>
      </c>
      <c r="U33" s="34">
        <f t="shared" si="0"/>
        <v>65.48734126021192</v>
      </c>
    </row>
    <row r="34" spans="1:21" ht="13.5" customHeight="1">
      <c r="A34" s="6">
        <f t="shared" si="1"/>
        <v>28</v>
      </c>
      <c r="B34" s="22" t="s">
        <v>60</v>
      </c>
      <c r="C34" s="34">
        <f t="shared" si="2"/>
        <v>24.726</v>
      </c>
      <c r="D34" s="34">
        <f t="shared" si="3"/>
        <v>24.726</v>
      </c>
      <c r="E34" s="42">
        <v>2</v>
      </c>
      <c r="F34" s="34">
        <v>2</v>
      </c>
      <c r="G34" s="42">
        <f>(E34*($G2))/1000</f>
        <v>4.374</v>
      </c>
      <c r="H34" s="37">
        <f>G2*F34/1000</f>
        <v>4.374</v>
      </c>
      <c r="I34" s="34">
        <v>3</v>
      </c>
      <c r="J34" s="34">
        <v>3</v>
      </c>
      <c r="K34" s="42">
        <f>I34*J2/1000</f>
        <v>20.352</v>
      </c>
      <c r="L34" s="34">
        <f>J34*J2/1000</f>
        <v>20.352</v>
      </c>
      <c r="M34" s="34"/>
      <c r="N34" s="34"/>
      <c r="O34" s="34"/>
      <c r="P34" s="34"/>
      <c r="Q34" s="42">
        <f t="shared" si="4"/>
        <v>24.726</v>
      </c>
      <c r="R34" s="42">
        <f t="shared" si="5"/>
        <v>24.726</v>
      </c>
      <c r="S34" s="34"/>
      <c r="T34" s="34">
        <f t="shared" si="6"/>
        <v>0</v>
      </c>
      <c r="U34" s="34">
        <f t="shared" si="0"/>
        <v>100</v>
      </c>
    </row>
    <row r="35" spans="1:21" ht="13.5" customHeight="1">
      <c r="A35" s="6">
        <f t="shared" si="1"/>
        <v>29</v>
      </c>
      <c r="B35" s="22" t="s">
        <v>61</v>
      </c>
      <c r="C35" s="34">
        <f t="shared" si="2"/>
        <v>15.754999999999999</v>
      </c>
      <c r="D35" s="34">
        <f t="shared" si="3"/>
        <v>15.754999999999999</v>
      </c>
      <c r="E35" s="42">
        <v>1</v>
      </c>
      <c r="F35" s="34">
        <v>1</v>
      </c>
      <c r="G35" s="42">
        <f>(E35*($G2))/1000</f>
        <v>2.187</v>
      </c>
      <c r="H35" s="37">
        <f>G2*F35/1000</f>
        <v>2.187</v>
      </c>
      <c r="I35" s="34">
        <v>2</v>
      </c>
      <c r="J35" s="34">
        <v>2</v>
      </c>
      <c r="K35" s="42">
        <f>I35*J2/1000</f>
        <v>13.568</v>
      </c>
      <c r="L35" s="34">
        <f>J35*J2/1000</f>
        <v>13.568</v>
      </c>
      <c r="M35" s="34"/>
      <c r="N35" s="34"/>
      <c r="O35" s="34"/>
      <c r="P35" s="34"/>
      <c r="Q35" s="42">
        <f t="shared" si="4"/>
        <v>15.754999999999999</v>
      </c>
      <c r="R35" s="42">
        <f t="shared" si="5"/>
        <v>15.754999999999999</v>
      </c>
      <c r="S35" s="34"/>
      <c r="T35" s="34">
        <f t="shared" si="6"/>
        <v>0</v>
      </c>
      <c r="U35" s="34">
        <f t="shared" si="0"/>
        <v>100</v>
      </c>
    </row>
    <row r="36" spans="1:21" ht="13.5" customHeight="1">
      <c r="A36" s="6">
        <f t="shared" si="1"/>
        <v>30</v>
      </c>
      <c r="B36" s="22" t="s">
        <v>58</v>
      </c>
      <c r="C36" s="34">
        <f t="shared" si="2"/>
        <v>0.17942</v>
      </c>
      <c r="D36" s="34">
        <f t="shared" si="3"/>
        <v>0.17942</v>
      </c>
      <c r="E36" s="48">
        <v>0.02</v>
      </c>
      <c r="F36" s="39">
        <v>0.02</v>
      </c>
      <c r="G36" s="42">
        <f>(E36*($G2))/1000</f>
        <v>0.04374</v>
      </c>
      <c r="H36" s="35">
        <f>G2*F36/1000</f>
        <v>0.04374</v>
      </c>
      <c r="I36" s="39">
        <v>0.02</v>
      </c>
      <c r="J36" s="36">
        <v>0.02</v>
      </c>
      <c r="K36" s="42">
        <f>I36*J2/1000</f>
        <v>0.13568</v>
      </c>
      <c r="L36" s="36">
        <f>J36*J2/1000</f>
        <v>0.13568</v>
      </c>
      <c r="M36" s="34"/>
      <c r="N36" s="34"/>
      <c r="O36" s="34"/>
      <c r="P36" s="34"/>
      <c r="Q36" s="42">
        <f t="shared" si="4"/>
        <v>0.17942</v>
      </c>
      <c r="R36" s="42">
        <f t="shared" si="5"/>
        <v>0.17942</v>
      </c>
      <c r="S36" s="34"/>
      <c r="T36" s="34">
        <f t="shared" si="6"/>
        <v>0</v>
      </c>
      <c r="U36" s="34">
        <f t="shared" si="0"/>
        <v>100</v>
      </c>
    </row>
    <row r="37" spans="1:21" ht="13.5" customHeight="1">
      <c r="A37" s="6">
        <f t="shared" si="1"/>
        <v>31</v>
      </c>
      <c r="B37" s="22" t="s">
        <v>62</v>
      </c>
      <c r="C37" s="34">
        <f t="shared" si="2"/>
        <v>0</v>
      </c>
      <c r="D37" s="34">
        <f t="shared" si="3"/>
        <v>0.8971000000000001</v>
      </c>
      <c r="E37" s="42">
        <v>0.1</v>
      </c>
      <c r="F37" s="34">
        <v>0</v>
      </c>
      <c r="G37" s="42">
        <f>(E37*($G2))/1000</f>
        <v>0.2187</v>
      </c>
      <c r="H37" s="37">
        <f>G2*F37/1000</f>
        <v>0</v>
      </c>
      <c r="I37" s="34">
        <v>0.1</v>
      </c>
      <c r="J37" s="34">
        <v>0</v>
      </c>
      <c r="K37" s="42">
        <f>I37*J2/1000</f>
        <v>0.6784000000000001</v>
      </c>
      <c r="L37" s="34">
        <f>J37*J2/1000</f>
        <v>0</v>
      </c>
      <c r="M37" s="34"/>
      <c r="N37" s="34"/>
      <c r="O37" s="34"/>
      <c r="P37" s="34"/>
      <c r="Q37" s="42">
        <f t="shared" si="4"/>
        <v>0.8971000000000001</v>
      </c>
      <c r="R37" s="42">
        <f t="shared" si="5"/>
        <v>0</v>
      </c>
      <c r="S37" s="34"/>
      <c r="T37" s="34">
        <f t="shared" si="6"/>
        <v>0.8971000000000001</v>
      </c>
      <c r="U37" s="34">
        <f t="shared" si="0"/>
        <v>0</v>
      </c>
    </row>
    <row r="38" spans="1:21" ht="13.5" customHeight="1">
      <c r="A38" s="6">
        <f t="shared" si="1"/>
        <v>32</v>
      </c>
      <c r="B38" s="30" t="s">
        <v>40</v>
      </c>
      <c r="C38" s="34">
        <f t="shared" si="2"/>
        <v>0</v>
      </c>
      <c r="D38" s="34">
        <f t="shared" si="3"/>
        <v>15.754999999999999</v>
      </c>
      <c r="E38" s="42">
        <v>1</v>
      </c>
      <c r="F38" s="34">
        <v>0</v>
      </c>
      <c r="G38" s="42">
        <f>(E38*($G2))/1000</f>
        <v>2.187</v>
      </c>
      <c r="H38" s="37">
        <f>G2*F38/1000</f>
        <v>0</v>
      </c>
      <c r="I38" s="34">
        <v>2</v>
      </c>
      <c r="J38" s="34">
        <v>0</v>
      </c>
      <c r="K38" s="42">
        <f>I38*J2/1000</f>
        <v>13.568</v>
      </c>
      <c r="L38" s="34">
        <f>J38*J2/1000</f>
        <v>0</v>
      </c>
      <c r="M38" s="34"/>
      <c r="N38" s="34"/>
      <c r="O38" s="34"/>
      <c r="P38" s="34"/>
      <c r="Q38" s="42">
        <f t="shared" si="4"/>
        <v>15.754999999999999</v>
      </c>
      <c r="R38" s="42">
        <f t="shared" si="5"/>
        <v>0</v>
      </c>
      <c r="S38" s="34"/>
      <c r="T38" s="34">
        <f t="shared" si="6"/>
        <v>15.754999999999999</v>
      </c>
      <c r="U38" s="34">
        <f t="shared" si="0"/>
        <v>0</v>
      </c>
    </row>
    <row r="39" spans="1:21" ht="13.5" customHeight="1">
      <c r="A39" s="6">
        <f t="shared" si="1"/>
        <v>33</v>
      </c>
      <c r="B39" s="8" t="s">
        <v>63</v>
      </c>
      <c r="C39" s="34">
        <f t="shared" si="2"/>
        <v>0.17942</v>
      </c>
      <c r="D39" s="34">
        <f t="shared" si="3"/>
        <v>0.17942</v>
      </c>
      <c r="E39" s="48">
        <v>0.02</v>
      </c>
      <c r="F39" s="36">
        <v>0.02</v>
      </c>
      <c r="G39" s="42">
        <f>(E39*($G2))/1000</f>
        <v>0.04374</v>
      </c>
      <c r="H39" s="37">
        <f>G2*F39/1000</f>
        <v>0.04374</v>
      </c>
      <c r="I39" s="36">
        <v>0.02</v>
      </c>
      <c r="J39" s="34">
        <v>0.02</v>
      </c>
      <c r="K39" s="42">
        <f>I39*J2/1000</f>
        <v>0.13568</v>
      </c>
      <c r="L39" s="34">
        <f>J39*J2/1000</f>
        <v>0.13568</v>
      </c>
      <c r="M39" s="34"/>
      <c r="N39" s="34"/>
      <c r="O39" s="34"/>
      <c r="P39" s="34"/>
      <c r="Q39" s="42">
        <f t="shared" si="4"/>
        <v>0.17942</v>
      </c>
      <c r="R39" s="42">
        <f t="shared" si="5"/>
        <v>0.17942</v>
      </c>
      <c r="S39" s="34"/>
      <c r="T39" s="34">
        <f t="shared" si="6"/>
        <v>0</v>
      </c>
      <c r="U39" s="34">
        <f t="shared" si="0"/>
        <v>100</v>
      </c>
    </row>
    <row r="40" spans="1:21" ht="13.5" customHeight="1" hidden="1">
      <c r="A40" s="29"/>
      <c r="B40" s="28"/>
      <c r="C40" s="5"/>
      <c r="D40" s="5"/>
      <c r="E40" s="45"/>
      <c r="F40" s="5"/>
      <c r="G40" s="45"/>
      <c r="H40" s="5"/>
      <c r="I40" s="5"/>
      <c r="J40" s="5"/>
      <c r="K40" s="45"/>
      <c r="L40" s="5"/>
      <c r="M40" s="5"/>
      <c r="N40" s="5"/>
      <c r="O40" s="5"/>
      <c r="P40" s="5"/>
      <c r="Q40" s="42">
        <f t="shared" si="4"/>
        <v>0</v>
      </c>
      <c r="R40" s="5"/>
      <c r="S40" s="18"/>
      <c r="T40" s="18"/>
      <c r="U40" s="18"/>
    </row>
    <row r="41" spans="1:21" ht="12.75">
      <c r="A41" s="71" t="s">
        <v>44</v>
      </c>
      <c r="B41" s="71"/>
      <c r="C41" s="71"/>
      <c r="D41" s="5"/>
      <c r="E41" s="45"/>
      <c r="F41" s="5"/>
      <c r="G41" s="45"/>
      <c r="H41" s="5" t="s">
        <v>45</v>
      </c>
      <c r="I41" s="5"/>
      <c r="J41" s="5"/>
      <c r="K41" s="45"/>
      <c r="L41" s="5"/>
      <c r="M41" s="5"/>
      <c r="N41" s="5"/>
      <c r="O41" s="73" t="s">
        <v>46</v>
      </c>
      <c r="P41" s="73"/>
      <c r="Q41" s="73"/>
      <c r="R41" s="5"/>
      <c r="S41" s="18"/>
      <c r="T41" s="18"/>
      <c r="U41" s="18"/>
    </row>
    <row r="42" spans="1:21" ht="12.75">
      <c r="A42" s="18"/>
      <c r="B42" s="20"/>
      <c r="C42" s="4"/>
      <c r="D42" s="69" t="s">
        <v>47</v>
      </c>
      <c r="E42" s="69"/>
      <c r="F42" s="69"/>
      <c r="G42" s="45"/>
      <c r="H42" s="4"/>
      <c r="I42" s="4"/>
      <c r="J42" s="4"/>
      <c r="K42" s="70" t="s">
        <v>48</v>
      </c>
      <c r="L42" s="70"/>
      <c r="M42" s="70"/>
      <c r="N42" s="5"/>
      <c r="O42" s="5"/>
      <c r="P42" s="4"/>
      <c r="Q42" s="4"/>
      <c r="R42" s="4"/>
      <c r="S42" s="69" t="s">
        <v>49</v>
      </c>
      <c r="T42" s="69"/>
      <c r="U42" s="69"/>
    </row>
    <row r="43" spans="1:21" ht="12.75">
      <c r="A43" s="18"/>
      <c r="B43" s="18"/>
      <c r="C43" s="5"/>
      <c r="D43" s="5"/>
      <c r="E43" s="45"/>
      <c r="F43" s="5"/>
      <c r="G43" s="45"/>
      <c r="H43" s="5"/>
      <c r="I43" s="5"/>
      <c r="J43" s="5"/>
      <c r="K43" s="45"/>
      <c r="L43" s="5"/>
      <c r="M43" s="5"/>
      <c r="N43" s="5"/>
      <c r="O43" s="5"/>
      <c r="P43" s="5"/>
      <c r="Q43" s="5"/>
      <c r="R43" s="5"/>
      <c r="S43" s="18"/>
      <c r="T43" s="18"/>
      <c r="U43" s="18"/>
    </row>
  </sheetData>
  <mergeCells count="26">
    <mergeCell ref="E4:H4"/>
    <mergeCell ref="E5:F5"/>
    <mergeCell ref="G5:H5"/>
    <mergeCell ref="A4:A6"/>
    <mergeCell ref="B4:B6"/>
    <mergeCell ref="C4:C6"/>
    <mergeCell ref="D4:D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C1:P1"/>
    <mergeCell ref="B2:D2"/>
    <mergeCell ref="P2:Q2"/>
    <mergeCell ref="S42:U42"/>
    <mergeCell ref="L2:O2"/>
    <mergeCell ref="A41:C41"/>
    <mergeCell ref="O41:Q41"/>
    <mergeCell ref="D42:F42"/>
    <mergeCell ref="K42:M42"/>
    <mergeCell ref="U4:U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D1">
      <selection activeCell="S11" sqref="S11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customWidth="1"/>
    <col min="4" max="4" width="9.57421875" style="2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6.003906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71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f>690+8042</f>
        <v>8732</v>
      </c>
      <c r="H2" s="27" t="s">
        <v>3</v>
      </c>
      <c r="I2" s="27"/>
      <c r="J2" s="33">
        <f>2366+22879</f>
        <v>25245</v>
      </c>
      <c r="K2" s="40"/>
      <c r="L2" s="70" t="s">
        <v>4</v>
      </c>
      <c r="M2" s="70"/>
      <c r="N2" s="70"/>
      <c r="O2" s="70"/>
      <c r="P2" s="67">
        <f>J2+G2</f>
        <v>33977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f aca="true" t="shared" si="0" ref="C7:C39">H7+L7</f>
        <v>1524.21</v>
      </c>
      <c r="D7" s="34">
        <f aca="true" t="shared" si="1" ref="D7:D39">G7+K7</f>
        <v>1524.21</v>
      </c>
      <c r="E7" s="42">
        <v>30</v>
      </c>
      <c r="F7" s="34">
        <v>30</v>
      </c>
      <c r="G7" s="42">
        <f>(E7*($G2))/1000</f>
        <v>261.96</v>
      </c>
      <c r="H7" s="37">
        <f>F7*G2/1000</f>
        <v>261.96</v>
      </c>
      <c r="I7" s="34">
        <v>50</v>
      </c>
      <c r="J7" s="34">
        <v>50</v>
      </c>
      <c r="K7" s="42">
        <f>I7*J2/1000</f>
        <v>1262.25</v>
      </c>
      <c r="L7" s="34">
        <f>J7*J2/1000</f>
        <v>1262.25</v>
      </c>
      <c r="M7" s="34"/>
      <c r="N7" s="34"/>
      <c r="O7" s="34"/>
      <c r="P7" s="34"/>
      <c r="Q7" s="42">
        <v>1524.21</v>
      </c>
      <c r="R7" s="42">
        <v>1524.21</v>
      </c>
      <c r="S7" s="34"/>
      <c r="T7" s="34">
        <f>Q7-R7</f>
        <v>0</v>
      </c>
      <c r="U7" s="34">
        <f aca="true" t="shared" si="2" ref="U7:U39">R7/Q7*100</f>
        <v>100</v>
      </c>
    </row>
    <row r="8" spans="1:21" ht="13.5" customHeight="1">
      <c r="A8" s="6">
        <f aca="true" t="shared" si="3" ref="A8:A39">A7+1</f>
        <v>2</v>
      </c>
      <c r="B8" s="8" t="s">
        <v>21</v>
      </c>
      <c r="C8" s="34">
        <f t="shared" si="0"/>
        <v>3388.1899999999996</v>
      </c>
      <c r="D8" s="34">
        <f t="shared" si="1"/>
        <v>3388.1899999999996</v>
      </c>
      <c r="E8" s="42">
        <v>70</v>
      </c>
      <c r="F8" s="34">
        <v>70</v>
      </c>
      <c r="G8" s="42">
        <f>(E8*($G2))/1000</f>
        <v>611.24</v>
      </c>
      <c r="H8" s="37">
        <f>F8*G2/1000</f>
        <v>611.24</v>
      </c>
      <c r="I8" s="34">
        <v>110</v>
      </c>
      <c r="J8" s="34">
        <v>110</v>
      </c>
      <c r="K8" s="42">
        <f>I8*J2/1000</f>
        <v>2776.95</v>
      </c>
      <c r="L8" s="34">
        <f>J8*J2/1000</f>
        <v>2776.95</v>
      </c>
      <c r="M8" s="34"/>
      <c r="N8" s="34"/>
      <c r="O8" s="34"/>
      <c r="P8" s="34"/>
      <c r="Q8" s="42">
        <v>3388.19</v>
      </c>
      <c r="R8" s="42">
        <v>3388.19</v>
      </c>
      <c r="S8" s="34"/>
      <c r="T8" s="34">
        <f aca="true" t="shared" si="4" ref="T8:T39">Q8-R8</f>
        <v>0</v>
      </c>
      <c r="U8" s="34">
        <f t="shared" si="2"/>
        <v>100</v>
      </c>
    </row>
    <row r="9" spans="1:21" ht="13.5" customHeight="1">
      <c r="A9" s="6">
        <f t="shared" si="3"/>
        <v>3</v>
      </c>
      <c r="B9" s="8" t="s">
        <v>22</v>
      </c>
      <c r="C9" s="34">
        <f t="shared" si="0"/>
        <v>576.658</v>
      </c>
      <c r="D9" s="34">
        <f t="shared" si="1"/>
        <v>1007.725</v>
      </c>
      <c r="E9" s="42">
        <v>20</v>
      </c>
      <c r="F9" s="34">
        <v>14</v>
      </c>
      <c r="G9" s="42">
        <f>(E9*($G2))/1000</f>
        <v>174.64</v>
      </c>
      <c r="H9" s="37">
        <f>F9*G2/1000</f>
        <v>122.248</v>
      </c>
      <c r="I9" s="34">
        <v>33</v>
      </c>
      <c r="J9" s="34">
        <v>18</v>
      </c>
      <c r="K9" s="42">
        <f>I9*J2/1000</f>
        <v>833.085</v>
      </c>
      <c r="L9" s="34">
        <f>J9*J2/1000</f>
        <v>454.41</v>
      </c>
      <c r="M9" s="34"/>
      <c r="N9" s="34"/>
      <c r="O9" s="34"/>
      <c r="P9" s="34"/>
      <c r="Q9" s="42">
        <v>1007.725</v>
      </c>
      <c r="R9" s="42">
        <v>576.658</v>
      </c>
      <c r="S9" s="34"/>
      <c r="T9" s="34">
        <f t="shared" si="4"/>
        <v>431.067</v>
      </c>
      <c r="U9" s="34">
        <f t="shared" si="2"/>
        <v>57.223746557840684</v>
      </c>
    </row>
    <row r="10" spans="1:21" ht="13.5" customHeight="1">
      <c r="A10" s="6">
        <f t="shared" si="3"/>
        <v>4</v>
      </c>
      <c r="B10" s="8" t="s">
        <v>23</v>
      </c>
      <c r="C10" s="34">
        <f t="shared" si="0"/>
        <v>41.5505</v>
      </c>
      <c r="D10" s="34">
        <f t="shared" si="1"/>
        <v>127.176</v>
      </c>
      <c r="E10" s="42">
        <v>3</v>
      </c>
      <c r="F10" s="34">
        <v>1</v>
      </c>
      <c r="G10" s="42">
        <f>(E10*($G2))/1000</f>
        <v>26.196</v>
      </c>
      <c r="H10" s="37">
        <f>F10*G2/1000</f>
        <v>8.732</v>
      </c>
      <c r="I10" s="34">
        <v>4</v>
      </c>
      <c r="J10" s="34">
        <v>1.3</v>
      </c>
      <c r="K10" s="42">
        <f>I10*J2/1000</f>
        <v>100.98</v>
      </c>
      <c r="L10" s="34">
        <f>J10*J2/1000</f>
        <v>32.8185</v>
      </c>
      <c r="M10" s="34"/>
      <c r="N10" s="34"/>
      <c r="O10" s="34"/>
      <c r="P10" s="34"/>
      <c r="Q10" s="42">
        <v>127.176</v>
      </c>
      <c r="R10" s="42">
        <v>41.5505</v>
      </c>
      <c r="S10" s="34"/>
      <c r="T10" s="34">
        <f t="shared" si="4"/>
        <v>85.6255</v>
      </c>
      <c r="U10" s="34">
        <f t="shared" si="2"/>
        <v>32.671651884003275</v>
      </c>
    </row>
    <row r="11" spans="1:21" s="12" customFormat="1" ht="30" customHeight="1">
      <c r="A11" s="6">
        <f t="shared" si="3"/>
        <v>5</v>
      </c>
      <c r="B11" s="25" t="s">
        <v>65</v>
      </c>
      <c r="C11" s="34">
        <f t="shared" si="0"/>
        <v>1585.334</v>
      </c>
      <c r="D11" s="34">
        <f t="shared" si="1"/>
        <v>1567.87</v>
      </c>
      <c r="E11" s="43">
        <v>35</v>
      </c>
      <c r="F11" s="34">
        <v>37</v>
      </c>
      <c r="G11" s="42">
        <f>(E11*($G2))/1000</f>
        <v>305.62</v>
      </c>
      <c r="H11" s="37">
        <f>G2*F11/1000</f>
        <v>323.084</v>
      </c>
      <c r="I11" s="37">
        <v>50</v>
      </c>
      <c r="J11" s="37">
        <v>50</v>
      </c>
      <c r="K11" s="42">
        <f>I11*J2/1000</f>
        <v>1262.25</v>
      </c>
      <c r="L11" s="34">
        <f>J11*J2/1000</f>
        <v>1262.25</v>
      </c>
      <c r="M11" s="37"/>
      <c r="N11" s="37"/>
      <c r="O11" s="37"/>
      <c r="P11" s="37"/>
      <c r="Q11" s="43">
        <v>1567.87</v>
      </c>
      <c r="R11" s="43">
        <v>1585.334</v>
      </c>
      <c r="S11" s="37">
        <v>17.5</v>
      </c>
      <c r="T11" s="34">
        <v>0</v>
      </c>
      <c r="U11" s="34">
        <f t="shared" si="2"/>
        <v>101.11386785894241</v>
      </c>
    </row>
    <row r="12" spans="1:21" ht="13.5" customHeight="1">
      <c r="A12" s="6">
        <f t="shared" si="3"/>
        <v>6</v>
      </c>
      <c r="B12" s="8" t="s">
        <v>25</v>
      </c>
      <c r="C12" s="34">
        <f t="shared" si="0"/>
        <v>5189.9220000000005</v>
      </c>
      <c r="D12" s="34">
        <f t="shared" si="1"/>
        <v>7368.6</v>
      </c>
      <c r="E12" s="42">
        <v>150</v>
      </c>
      <c r="F12" s="34">
        <v>126</v>
      </c>
      <c r="G12" s="42">
        <f>(E12*($G2))/1000</f>
        <v>1309.8</v>
      </c>
      <c r="H12" s="37">
        <f>G2*F12/1000</f>
        <v>1100.232</v>
      </c>
      <c r="I12" s="34">
        <v>240</v>
      </c>
      <c r="J12" s="34">
        <v>162</v>
      </c>
      <c r="K12" s="42">
        <f>I12*J2/1000</f>
        <v>6058.8</v>
      </c>
      <c r="L12" s="34">
        <f>J12*J2/1000</f>
        <v>4089.69</v>
      </c>
      <c r="M12" s="34"/>
      <c r="N12" s="34"/>
      <c r="O12" s="34"/>
      <c r="P12" s="34"/>
      <c r="Q12" s="42">
        <v>7368.6</v>
      </c>
      <c r="R12" s="42">
        <v>5189.9220000000005</v>
      </c>
      <c r="S12" s="34"/>
      <c r="T12" s="34">
        <f t="shared" si="4"/>
        <v>2178.678</v>
      </c>
      <c r="U12" s="34">
        <f t="shared" si="2"/>
        <v>70.43294519990229</v>
      </c>
    </row>
    <row r="13" spans="1:21" ht="13.5" customHeight="1">
      <c r="A13" s="6">
        <f t="shared" si="3"/>
        <v>7</v>
      </c>
      <c r="B13" s="8" t="s">
        <v>26</v>
      </c>
      <c r="C13" s="34">
        <f t="shared" si="0"/>
        <v>8123.701999999999</v>
      </c>
      <c r="D13" s="34">
        <f t="shared" si="1"/>
        <v>9756.5</v>
      </c>
      <c r="E13" s="42">
        <v>250</v>
      </c>
      <c r="F13" s="34">
        <v>196</v>
      </c>
      <c r="G13" s="42">
        <f>(E13*($G2))/1000</f>
        <v>2183</v>
      </c>
      <c r="H13" s="37">
        <f>G2*F13/1000</f>
        <v>1711.472</v>
      </c>
      <c r="I13" s="34">
        <v>300</v>
      </c>
      <c r="J13" s="34">
        <v>254</v>
      </c>
      <c r="K13" s="42">
        <f>I13*J2/1000</f>
        <v>7573.5</v>
      </c>
      <c r="L13" s="34">
        <f>J13*J2/1000</f>
        <v>6412.23</v>
      </c>
      <c r="M13" s="34"/>
      <c r="N13" s="34"/>
      <c r="O13" s="34"/>
      <c r="P13" s="34"/>
      <c r="Q13" s="42">
        <v>9756.5</v>
      </c>
      <c r="R13" s="42">
        <v>8123.701999999999</v>
      </c>
      <c r="S13" s="34"/>
      <c r="T13" s="34">
        <f t="shared" si="4"/>
        <v>1632.7980000000007</v>
      </c>
      <c r="U13" s="34">
        <f t="shared" si="2"/>
        <v>83.26451083892789</v>
      </c>
    </row>
    <row r="14" spans="1:21" ht="13.5" customHeight="1">
      <c r="A14" s="6">
        <f t="shared" si="3"/>
        <v>8</v>
      </c>
      <c r="B14" s="8" t="s">
        <v>27</v>
      </c>
      <c r="C14" s="34">
        <f t="shared" si="0"/>
        <v>2537.641</v>
      </c>
      <c r="D14" s="34">
        <f t="shared" si="1"/>
        <v>6358.8</v>
      </c>
      <c r="E14" s="42">
        <v>150</v>
      </c>
      <c r="F14" s="34">
        <v>68</v>
      </c>
      <c r="G14" s="42">
        <f>(E14*($G2))/1000</f>
        <v>1309.8</v>
      </c>
      <c r="H14" s="37">
        <f>G2*F14/1000</f>
        <v>593.776</v>
      </c>
      <c r="I14" s="34">
        <v>200</v>
      </c>
      <c r="J14" s="34">
        <v>77</v>
      </c>
      <c r="K14" s="42">
        <f>I14*J2/1000</f>
        <v>5049</v>
      </c>
      <c r="L14" s="34">
        <f>J14*J2/1000</f>
        <v>1943.865</v>
      </c>
      <c r="M14" s="34"/>
      <c r="N14" s="34"/>
      <c r="O14" s="34"/>
      <c r="P14" s="34"/>
      <c r="Q14" s="42">
        <v>6358.8</v>
      </c>
      <c r="R14" s="42">
        <v>2537.641</v>
      </c>
      <c r="S14" s="34"/>
      <c r="T14" s="34">
        <f t="shared" si="4"/>
        <v>3821.159</v>
      </c>
      <c r="U14" s="34">
        <f t="shared" si="2"/>
        <v>39.90754544882682</v>
      </c>
    </row>
    <row r="15" spans="1:21" ht="13.5" customHeight="1">
      <c r="A15" s="6">
        <f t="shared" si="3"/>
        <v>9</v>
      </c>
      <c r="B15" s="8" t="s">
        <v>28</v>
      </c>
      <c r="C15" s="34">
        <f t="shared" si="0"/>
        <v>2243.606</v>
      </c>
      <c r="D15" s="34">
        <f t="shared" si="1"/>
        <v>3893.09</v>
      </c>
      <c r="E15" s="42">
        <v>70</v>
      </c>
      <c r="F15" s="34">
        <v>43</v>
      </c>
      <c r="G15" s="42">
        <f>(E15*($G2))/1000</f>
        <v>611.24</v>
      </c>
      <c r="H15" s="37">
        <f>G2*F15/1000</f>
        <v>375.476</v>
      </c>
      <c r="I15" s="34">
        <v>130</v>
      </c>
      <c r="J15" s="34">
        <v>74</v>
      </c>
      <c r="K15" s="42">
        <f>I15*J2/1000</f>
        <v>3281.85</v>
      </c>
      <c r="L15" s="34">
        <f>J15*J2/1000</f>
        <v>1868.13</v>
      </c>
      <c r="M15" s="34"/>
      <c r="N15" s="34"/>
      <c r="O15" s="34"/>
      <c r="P15" s="34"/>
      <c r="Q15" s="42">
        <v>3893.09</v>
      </c>
      <c r="R15" s="42">
        <v>2243.606</v>
      </c>
      <c r="S15" s="34"/>
      <c r="T15" s="34">
        <f t="shared" si="4"/>
        <v>1649.484</v>
      </c>
      <c r="U15" s="34">
        <f t="shared" si="2"/>
        <v>57.63046834262758</v>
      </c>
    </row>
    <row r="16" spans="1:21" ht="13.5" customHeight="1">
      <c r="A16" s="6">
        <f t="shared" si="3"/>
        <v>10</v>
      </c>
      <c r="B16" s="8" t="s">
        <v>29</v>
      </c>
      <c r="C16" s="34">
        <f t="shared" si="0"/>
        <v>356.283</v>
      </c>
      <c r="D16" s="34">
        <f t="shared" si="1"/>
        <v>415.505</v>
      </c>
      <c r="E16" s="42">
        <v>10</v>
      </c>
      <c r="F16" s="34">
        <v>9</v>
      </c>
      <c r="G16" s="42">
        <f>(E16*($G2))/1000</f>
        <v>87.32</v>
      </c>
      <c r="H16" s="37">
        <f>G2*F16/1000</f>
        <v>78.588</v>
      </c>
      <c r="I16" s="34">
        <v>13</v>
      </c>
      <c r="J16" s="34">
        <v>11</v>
      </c>
      <c r="K16" s="42">
        <f>I16*J2/1000</f>
        <v>328.185</v>
      </c>
      <c r="L16" s="34">
        <f>J16*J2/1000</f>
        <v>277.695</v>
      </c>
      <c r="M16" s="34"/>
      <c r="N16" s="34"/>
      <c r="O16" s="34"/>
      <c r="P16" s="34"/>
      <c r="Q16" s="42">
        <v>415.505</v>
      </c>
      <c r="R16" s="42">
        <v>356.283</v>
      </c>
      <c r="S16" s="34"/>
      <c r="T16" s="34">
        <f t="shared" si="4"/>
        <v>59.22199999999998</v>
      </c>
      <c r="U16" s="34">
        <f t="shared" si="2"/>
        <v>85.74698258745383</v>
      </c>
    </row>
    <row r="17" spans="1:21" ht="13.5" customHeight="1">
      <c r="A17" s="6">
        <f t="shared" si="3"/>
        <v>11</v>
      </c>
      <c r="B17" s="8" t="s">
        <v>31</v>
      </c>
      <c r="C17" s="34">
        <f t="shared" si="0"/>
        <v>584.439</v>
      </c>
      <c r="D17" s="34">
        <f t="shared" si="1"/>
        <v>609.684</v>
      </c>
      <c r="E17" s="42">
        <v>12</v>
      </c>
      <c r="F17" s="34">
        <v>12</v>
      </c>
      <c r="G17" s="42">
        <f>(E17*($G2))/1000</f>
        <v>104.784</v>
      </c>
      <c r="H17" s="37">
        <f>G2*F17/1000</f>
        <v>104.784</v>
      </c>
      <c r="I17" s="34">
        <v>20</v>
      </c>
      <c r="J17" s="34">
        <v>19</v>
      </c>
      <c r="K17" s="42">
        <f>I17*J2/1000</f>
        <v>504.9</v>
      </c>
      <c r="L17" s="34">
        <f>J17*J2/1000</f>
        <v>479.655</v>
      </c>
      <c r="M17" s="34"/>
      <c r="N17" s="34"/>
      <c r="O17" s="34"/>
      <c r="P17" s="34"/>
      <c r="Q17" s="42">
        <v>609.684</v>
      </c>
      <c r="R17" s="42">
        <v>584.439</v>
      </c>
      <c r="S17" s="34"/>
      <c r="T17" s="34">
        <f t="shared" si="4"/>
        <v>25.245000000000005</v>
      </c>
      <c r="U17" s="34">
        <f t="shared" si="2"/>
        <v>95.85933040722735</v>
      </c>
    </row>
    <row r="18" spans="1:21" ht="13.5" customHeight="1">
      <c r="A18" s="6">
        <f t="shared" si="3"/>
        <v>12</v>
      </c>
      <c r="B18" s="1" t="s">
        <v>67</v>
      </c>
      <c r="C18" s="34">
        <f t="shared" si="0"/>
        <v>1450.377</v>
      </c>
      <c r="D18" s="34">
        <f t="shared" si="1"/>
        <v>1611.53</v>
      </c>
      <c r="E18" s="42">
        <v>40</v>
      </c>
      <c r="F18" s="34">
        <v>36</v>
      </c>
      <c r="G18" s="42">
        <f>(E18*($G2))/1000</f>
        <v>349.28</v>
      </c>
      <c r="H18" s="37">
        <f>G2*F18/1000</f>
        <v>314.352</v>
      </c>
      <c r="I18" s="34">
        <v>50</v>
      </c>
      <c r="J18" s="34">
        <v>45</v>
      </c>
      <c r="K18" s="42">
        <f>I18*J2/1000</f>
        <v>1262.25</v>
      </c>
      <c r="L18" s="34">
        <f>J18*J2/1000</f>
        <v>1136.025</v>
      </c>
      <c r="M18" s="34"/>
      <c r="N18" s="34"/>
      <c r="O18" s="34"/>
      <c r="P18" s="34"/>
      <c r="Q18" s="42">
        <v>1611.53</v>
      </c>
      <c r="R18" s="42">
        <v>1450.377</v>
      </c>
      <c r="S18" s="34"/>
      <c r="T18" s="34">
        <f t="shared" si="4"/>
        <v>161.15300000000002</v>
      </c>
      <c r="U18" s="34">
        <f t="shared" si="2"/>
        <v>90</v>
      </c>
    </row>
    <row r="19" spans="1:21" ht="13.5" customHeight="1">
      <c r="A19" s="6">
        <f t="shared" si="3"/>
        <v>13</v>
      </c>
      <c r="B19" s="30" t="s">
        <v>59</v>
      </c>
      <c r="C19" s="34">
        <f t="shared" si="0"/>
        <v>67.4785</v>
      </c>
      <c r="D19" s="34">
        <f t="shared" si="1"/>
        <v>109.712</v>
      </c>
      <c r="E19" s="42">
        <v>1</v>
      </c>
      <c r="F19" s="34">
        <v>0.5</v>
      </c>
      <c r="G19" s="42">
        <f>(E19*($G2))/1000</f>
        <v>8.732</v>
      </c>
      <c r="H19" s="37">
        <f>G2*F19/1000</f>
        <v>4.366</v>
      </c>
      <c r="I19" s="34">
        <v>4</v>
      </c>
      <c r="J19" s="34">
        <v>2.5</v>
      </c>
      <c r="K19" s="42">
        <f>I19*J2/1000</f>
        <v>100.98</v>
      </c>
      <c r="L19" s="34">
        <f>J19*J2/1000</f>
        <v>63.1125</v>
      </c>
      <c r="M19" s="34"/>
      <c r="N19" s="34"/>
      <c r="O19" s="34"/>
      <c r="P19" s="34"/>
      <c r="Q19" s="42">
        <v>109.712</v>
      </c>
      <c r="R19" s="42">
        <v>67.4785</v>
      </c>
      <c r="S19" s="34"/>
      <c r="T19" s="34">
        <f t="shared" si="4"/>
        <v>42.23350000000001</v>
      </c>
      <c r="U19" s="34">
        <f t="shared" si="2"/>
        <v>61.50512250255213</v>
      </c>
    </row>
    <row r="20" spans="1:21" ht="13.5" customHeight="1">
      <c r="A20" s="6">
        <f t="shared" si="3"/>
        <v>14</v>
      </c>
      <c r="B20" s="30" t="s">
        <v>38</v>
      </c>
      <c r="C20" s="34">
        <f t="shared" si="0"/>
        <v>907.696</v>
      </c>
      <c r="D20" s="34">
        <f t="shared" si="1"/>
        <v>1289.224</v>
      </c>
      <c r="E20" s="42">
        <v>32</v>
      </c>
      <c r="F20" s="34">
        <v>23</v>
      </c>
      <c r="G20" s="42">
        <f>(E20*($G2))/1000</f>
        <v>279.424</v>
      </c>
      <c r="H20" s="37">
        <f>G2*F20/1000</f>
        <v>200.836</v>
      </c>
      <c r="I20" s="34">
        <v>40</v>
      </c>
      <c r="J20" s="34">
        <v>28</v>
      </c>
      <c r="K20" s="42">
        <f>I20*J2/1000</f>
        <v>1009.8</v>
      </c>
      <c r="L20" s="34">
        <f>J20*J2/1000</f>
        <v>706.86</v>
      </c>
      <c r="M20" s="34"/>
      <c r="N20" s="34"/>
      <c r="O20" s="34"/>
      <c r="P20" s="34"/>
      <c r="Q20" s="34">
        <v>1289.224</v>
      </c>
      <c r="R20" s="34">
        <v>907.696</v>
      </c>
      <c r="S20" s="34"/>
      <c r="T20" s="34">
        <f t="shared" si="4"/>
        <v>381.5279999999999</v>
      </c>
      <c r="U20" s="34">
        <f t="shared" si="2"/>
        <v>70.40638399533363</v>
      </c>
    </row>
    <row r="21" spans="1:21" ht="13.5" customHeight="1">
      <c r="A21" s="6">
        <f t="shared" si="3"/>
        <v>15</v>
      </c>
      <c r="B21" s="30" t="s">
        <v>68</v>
      </c>
      <c r="C21" s="34">
        <f t="shared" si="0"/>
        <v>304.842</v>
      </c>
      <c r="D21" s="34">
        <f t="shared" si="1"/>
        <v>507.75300000000004</v>
      </c>
      <c r="E21" s="42">
        <v>9</v>
      </c>
      <c r="F21" s="34">
        <v>6</v>
      </c>
      <c r="G21" s="42">
        <f>(E21*($G2))/1000</f>
        <v>78.588</v>
      </c>
      <c r="H21" s="37">
        <f>G2*F21/1000</f>
        <v>52.392</v>
      </c>
      <c r="I21" s="34">
        <v>17</v>
      </c>
      <c r="J21" s="34">
        <v>10</v>
      </c>
      <c r="K21" s="42">
        <f>I21*J2/1000</f>
        <v>429.165</v>
      </c>
      <c r="L21" s="34">
        <f>J21*J2/1000</f>
        <v>252.45</v>
      </c>
      <c r="M21" s="34"/>
      <c r="N21" s="34"/>
      <c r="O21" s="34"/>
      <c r="P21" s="34"/>
      <c r="Q21" s="34">
        <v>507.75300000000004</v>
      </c>
      <c r="R21" s="34">
        <v>304.842</v>
      </c>
      <c r="S21" s="34"/>
      <c r="T21" s="34">
        <f t="shared" si="4"/>
        <v>202.91100000000006</v>
      </c>
      <c r="U21" s="34">
        <f t="shared" si="2"/>
        <v>60.037459158291526</v>
      </c>
    </row>
    <row r="22" spans="1:21" ht="13.5" customHeight="1">
      <c r="A22" s="6">
        <f t="shared" si="3"/>
        <v>16</v>
      </c>
      <c r="B22" s="30" t="s">
        <v>41</v>
      </c>
      <c r="C22" s="34">
        <f t="shared" si="0"/>
        <v>16988.5</v>
      </c>
      <c r="D22" s="34">
        <f t="shared" si="1"/>
        <v>33977</v>
      </c>
      <c r="E22" s="42">
        <v>1</v>
      </c>
      <c r="F22" s="34">
        <v>0.5</v>
      </c>
      <c r="G22" s="42">
        <f>(E22*($G2))</f>
        <v>8732</v>
      </c>
      <c r="H22" s="37">
        <f>G2*F22</f>
        <v>4366</v>
      </c>
      <c r="I22" s="34">
        <v>1</v>
      </c>
      <c r="J22" s="34">
        <v>0.5</v>
      </c>
      <c r="K22" s="42">
        <f>I22*J2</f>
        <v>25245</v>
      </c>
      <c r="L22" s="34">
        <f>J22*J2</f>
        <v>12622.5</v>
      </c>
      <c r="M22" s="34"/>
      <c r="N22" s="34"/>
      <c r="O22" s="34"/>
      <c r="P22" s="34"/>
      <c r="Q22" s="34">
        <v>33977</v>
      </c>
      <c r="R22" s="34">
        <v>16988.5</v>
      </c>
      <c r="S22" s="34"/>
      <c r="T22" s="34">
        <f t="shared" si="4"/>
        <v>16988.5</v>
      </c>
      <c r="U22" s="34">
        <f>R22/Q22*100</f>
        <v>50</v>
      </c>
    </row>
    <row r="23" spans="1:21" ht="13.5" customHeight="1">
      <c r="A23" s="6">
        <f t="shared" si="3"/>
        <v>17</v>
      </c>
      <c r="B23" s="30" t="s">
        <v>34</v>
      </c>
      <c r="C23" s="34">
        <f t="shared" si="0"/>
        <v>11159.586</v>
      </c>
      <c r="D23" s="34">
        <f t="shared" si="1"/>
        <v>18250.75</v>
      </c>
      <c r="E23" s="42">
        <v>500</v>
      </c>
      <c r="F23" s="34">
        <v>243</v>
      </c>
      <c r="G23" s="42">
        <f>(E23*($G2))/1000</f>
        <v>4366</v>
      </c>
      <c r="H23" s="37">
        <f>G2*F23/1000</f>
        <v>2121.876</v>
      </c>
      <c r="I23" s="34">
        <v>550</v>
      </c>
      <c r="J23" s="34">
        <v>358</v>
      </c>
      <c r="K23" s="42">
        <f>I23*J2/1000</f>
        <v>13884.75</v>
      </c>
      <c r="L23" s="34">
        <f>J23*J2/1000</f>
        <v>9037.71</v>
      </c>
      <c r="M23" s="34"/>
      <c r="N23" s="34"/>
      <c r="O23" s="34"/>
      <c r="P23" s="34"/>
      <c r="Q23" s="34">
        <v>18250.75</v>
      </c>
      <c r="R23" s="34">
        <v>11159.586</v>
      </c>
      <c r="S23" s="34"/>
      <c r="T23" s="34">
        <f t="shared" si="4"/>
        <v>7091.164000000001</v>
      </c>
      <c r="U23" s="34">
        <f t="shared" si="2"/>
        <v>61.14590359300303</v>
      </c>
    </row>
    <row r="24" spans="1:21" ht="13.5" customHeight="1">
      <c r="A24" s="6">
        <f t="shared" si="3"/>
        <v>18</v>
      </c>
      <c r="B24" s="32" t="s">
        <v>69</v>
      </c>
      <c r="C24" s="34">
        <f t="shared" si="0"/>
        <v>1244.613</v>
      </c>
      <c r="D24" s="34">
        <f t="shared" si="1"/>
        <v>2203.75</v>
      </c>
      <c r="E24" s="42">
        <v>50</v>
      </c>
      <c r="F24" s="34">
        <v>24</v>
      </c>
      <c r="G24" s="42">
        <f>(E24*($G2))/1000</f>
        <v>436.6</v>
      </c>
      <c r="H24" s="37">
        <f>G2*F24/1000</f>
        <v>209.568</v>
      </c>
      <c r="I24" s="34">
        <v>70</v>
      </c>
      <c r="J24" s="34">
        <v>41</v>
      </c>
      <c r="K24" s="42">
        <f>I24*J2/1000</f>
        <v>1767.15</v>
      </c>
      <c r="L24" s="34">
        <f>J24*J2/1000</f>
        <v>1035.045</v>
      </c>
      <c r="M24" s="34"/>
      <c r="N24" s="34"/>
      <c r="O24" s="34"/>
      <c r="P24" s="34"/>
      <c r="Q24" s="34">
        <v>2203.75</v>
      </c>
      <c r="R24" s="34">
        <v>1244.613</v>
      </c>
      <c r="S24" s="34"/>
      <c r="T24" s="34">
        <f t="shared" si="4"/>
        <v>959.137</v>
      </c>
      <c r="U24" s="34">
        <f t="shared" si="2"/>
        <v>56.47705048213273</v>
      </c>
    </row>
    <row r="25" spans="1:21" ht="13.5" customHeight="1">
      <c r="A25" s="6">
        <f t="shared" si="3"/>
        <v>19</v>
      </c>
      <c r="B25" s="8" t="s">
        <v>37</v>
      </c>
      <c r="C25" s="34">
        <f t="shared" si="0"/>
        <v>271.1676</v>
      </c>
      <c r="D25" s="34">
        <f t="shared" si="1"/>
        <v>296.11</v>
      </c>
      <c r="E25" s="42">
        <v>5</v>
      </c>
      <c r="F25" s="34">
        <v>3.3</v>
      </c>
      <c r="G25" s="42">
        <f>(E25*($G2))/1000</f>
        <v>43.66</v>
      </c>
      <c r="H25" s="37">
        <f>G2*F25/1000</f>
        <v>28.8156</v>
      </c>
      <c r="I25" s="34">
        <v>10</v>
      </c>
      <c r="J25" s="34">
        <v>9.6</v>
      </c>
      <c r="K25" s="42">
        <f>I25*J2/1000</f>
        <v>252.45</v>
      </c>
      <c r="L25" s="34">
        <f>J25*J2/1000</f>
        <v>242.352</v>
      </c>
      <c r="M25" s="34"/>
      <c r="N25" s="34"/>
      <c r="O25" s="34"/>
      <c r="P25" s="34"/>
      <c r="Q25" s="34">
        <v>296.11</v>
      </c>
      <c r="R25" s="34">
        <v>271.1676</v>
      </c>
      <c r="S25" s="34"/>
      <c r="T25" s="34">
        <f t="shared" si="4"/>
        <v>24.94240000000002</v>
      </c>
      <c r="U25" s="34">
        <f t="shared" si="2"/>
        <v>91.57664381479856</v>
      </c>
    </row>
    <row r="26" spans="1:21" ht="13.5" customHeight="1">
      <c r="A26" s="6">
        <f t="shared" si="3"/>
        <v>20</v>
      </c>
      <c r="B26" s="8" t="s">
        <v>36</v>
      </c>
      <c r="C26" s="34">
        <f t="shared" si="0"/>
        <v>389.309</v>
      </c>
      <c r="D26" s="34">
        <f t="shared" si="1"/>
        <v>559.1940000000001</v>
      </c>
      <c r="E26" s="44">
        <v>12</v>
      </c>
      <c r="F26" s="34">
        <v>7</v>
      </c>
      <c r="G26" s="42">
        <f>(E26*($G2))/1000</f>
        <v>104.784</v>
      </c>
      <c r="H26" s="37">
        <f>G2*F26/1000</f>
        <v>61.124</v>
      </c>
      <c r="I26" s="34">
        <v>18</v>
      </c>
      <c r="J26" s="34">
        <v>13</v>
      </c>
      <c r="K26" s="42">
        <f>I26*J2/1000</f>
        <v>454.41</v>
      </c>
      <c r="L26" s="34">
        <f>J26*J2/1000</f>
        <v>328.185</v>
      </c>
      <c r="M26" s="34"/>
      <c r="N26" s="34"/>
      <c r="O26" s="34"/>
      <c r="P26" s="34"/>
      <c r="Q26" s="34">
        <v>559.1940000000001</v>
      </c>
      <c r="R26" s="34">
        <v>389.309</v>
      </c>
      <c r="S26" s="34"/>
      <c r="T26" s="34">
        <f t="shared" si="4"/>
        <v>169.88500000000005</v>
      </c>
      <c r="U26" s="34">
        <f t="shared" si="2"/>
        <v>69.61966687768466</v>
      </c>
    </row>
    <row r="27" spans="1:21" ht="13.5" customHeight="1">
      <c r="A27" s="6">
        <f t="shared" si="3"/>
        <v>21</v>
      </c>
      <c r="B27" s="31" t="s">
        <v>32</v>
      </c>
      <c r="C27" s="34">
        <f t="shared" si="0"/>
        <v>2898.852</v>
      </c>
      <c r="D27" s="34">
        <f t="shared" si="1"/>
        <v>4242.37</v>
      </c>
      <c r="E27" s="42">
        <v>110</v>
      </c>
      <c r="F27" s="38">
        <v>66</v>
      </c>
      <c r="G27" s="42">
        <f>(E27*($G2))/1000</f>
        <v>960.52</v>
      </c>
      <c r="H27" s="37">
        <f>G2*F27/1000</f>
        <v>576.312</v>
      </c>
      <c r="I27" s="38">
        <v>130</v>
      </c>
      <c r="J27" s="38">
        <v>92</v>
      </c>
      <c r="K27" s="42">
        <f>I27*J2/1000</f>
        <v>3281.85</v>
      </c>
      <c r="L27" s="34">
        <f>J27*J2/1000</f>
        <v>2322.54</v>
      </c>
      <c r="M27" s="34"/>
      <c r="N27" s="34"/>
      <c r="O27" s="34"/>
      <c r="P27" s="34"/>
      <c r="Q27" s="38">
        <v>4242.37</v>
      </c>
      <c r="R27" s="38">
        <v>2898.852</v>
      </c>
      <c r="S27" s="34"/>
      <c r="T27" s="34">
        <f t="shared" si="4"/>
        <v>1343.518</v>
      </c>
      <c r="U27" s="34">
        <f t="shared" si="2"/>
        <v>68.33095651722975</v>
      </c>
    </row>
    <row r="28" spans="1:21" ht="13.5" customHeight="1">
      <c r="A28" s="6">
        <f t="shared" si="3"/>
        <v>22</v>
      </c>
      <c r="B28" s="15" t="s">
        <v>33</v>
      </c>
      <c r="C28" s="34">
        <f t="shared" si="0"/>
        <v>1024.238</v>
      </c>
      <c r="D28" s="34">
        <f t="shared" si="1"/>
        <v>1776.66</v>
      </c>
      <c r="E28" s="43">
        <v>30</v>
      </c>
      <c r="F28" s="34">
        <v>19</v>
      </c>
      <c r="G28" s="42">
        <f>(E28*($G2))/1000</f>
        <v>261.96</v>
      </c>
      <c r="H28" s="37">
        <f>G2*F28/1000</f>
        <v>165.908</v>
      </c>
      <c r="I28" s="34">
        <v>60</v>
      </c>
      <c r="J28" s="34">
        <v>34</v>
      </c>
      <c r="K28" s="42">
        <f>I28*J2/1000</f>
        <v>1514.7</v>
      </c>
      <c r="L28" s="34">
        <f>J28*J2/1000</f>
        <v>858.33</v>
      </c>
      <c r="M28" s="34"/>
      <c r="N28" s="34"/>
      <c r="O28" s="34"/>
      <c r="P28" s="34"/>
      <c r="Q28" s="34">
        <v>1776.66</v>
      </c>
      <c r="R28" s="34">
        <v>1024.238</v>
      </c>
      <c r="S28" s="34"/>
      <c r="T28" s="34">
        <f t="shared" si="4"/>
        <v>752.422</v>
      </c>
      <c r="U28" s="34">
        <f t="shared" si="2"/>
        <v>57.64963470782254</v>
      </c>
    </row>
    <row r="29" spans="1:21" s="12" customFormat="1" ht="13.5" customHeight="1">
      <c r="A29" s="6">
        <f t="shared" si="3"/>
        <v>23</v>
      </c>
      <c r="B29" s="26" t="s">
        <v>55</v>
      </c>
      <c r="C29" s="34">
        <f t="shared" si="0"/>
        <v>59.222</v>
      </c>
      <c r="D29" s="34">
        <f t="shared" si="1"/>
        <v>59.222</v>
      </c>
      <c r="E29" s="42">
        <v>1</v>
      </c>
      <c r="F29" s="37">
        <v>1</v>
      </c>
      <c r="G29" s="42">
        <f>(E29*($G2))/1000</f>
        <v>8.732</v>
      </c>
      <c r="H29" s="37">
        <f>G2*F29/1000</f>
        <v>8.732</v>
      </c>
      <c r="I29" s="37">
        <v>2</v>
      </c>
      <c r="J29" s="37">
        <v>2</v>
      </c>
      <c r="K29" s="42">
        <f>I29*J2/1000</f>
        <v>50.49</v>
      </c>
      <c r="L29" s="34">
        <f>J29*J2/1000</f>
        <v>50.49</v>
      </c>
      <c r="M29" s="37"/>
      <c r="N29" s="37"/>
      <c r="O29" s="37"/>
      <c r="P29" s="37"/>
      <c r="Q29" s="37">
        <v>59.222</v>
      </c>
      <c r="R29" s="37">
        <v>59.222</v>
      </c>
      <c r="S29" s="37"/>
      <c r="T29" s="34">
        <f t="shared" si="4"/>
        <v>0</v>
      </c>
      <c r="U29" s="34">
        <f t="shared" si="2"/>
        <v>100</v>
      </c>
    </row>
    <row r="30" spans="1:21" s="12" customFormat="1" ht="13.5" customHeight="1">
      <c r="A30" s="6">
        <f t="shared" si="3"/>
        <v>24</v>
      </c>
      <c r="B30" s="26" t="s">
        <v>56</v>
      </c>
      <c r="C30" s="34">
        <f t="shared" si="0"/>
        <v>59.222</v>
      </c>
      <c r="D30" s="34">
        <f t="shared" si="1"/>
        <v>59.222</v>
      </c>
      <c r="E30" s="43">
        <v>1</v>
      </c>
      <c r="F30" s="37">
        <v>1</v>
      </c>
      <c r="G30" s="42">
        <f>(E30*($G2))/1000</f>
        <v>8.732</v>
      </c>
      <c r="H30" s="37">
        <f>G2*F30/1000</f>
        <v>8.732</v>
      </c>
      <c r="I30" s="37">
        <v>2</v>
      </c>
      <c r="J30" s="37">
        <v>2</v>
      </c>
      <c r="K30" s="42">
        <f>I30*J2/1000</f>
        <v>50.49</v>
      </c>
      <c r="L30" s="34">
        <f>J30*J2/1000</f>
        <v>50.49</v>
      </c>
      <c r="M30" s="37"/>
      <c r="N30" s="37"/>
      <c r="O30" s="37"/>
      <c r="P30" s="37"/>
      <c r="Q30" s="37">
        <v>59.222</v>
      </c>
      <c r="R30" s="37">
        <v>59.222</v>
      </c>
      <c r="S30" s="37"/>
      <c r="T30" s="34">
        <f t="shared" si="4"/>
        <v>0</v>
      </c>
      <c r="U30" s="34">
        <f t="shared" si="2"/>
        <v>100</v>
      </c>
    </row>
    <row r="31" spans="1:21" ht="13.5" customHeight="1">
      <c r="A31" s="6">
        <f t="shared" si="3"/>
        <v>25</v>
      </c>
      <c r="B31" s="15" t="s">
        <v>43</v>
      </c>
      <c r="C31" s="34">
        <f t="shared" si="0"/>
        <v>6.795400000000001</v>
      </c>
      <c r="D31" s="34">
        <f t="shared" si="1"/>
        <v>6.795400000000001</v>
      </c>
      <c r="E31" s="42">
        <v>0.2</v>
      </c>
      <c r="F31" s="34">
        <v>0.2</v>
      </c>
      <c r="G31" s="42">
        <f>(E31*($G2))/1000</f>
        <v>1.7464000000000002</v>
      </c>
      <c r="H31" s="37">
        <f>G2*F31/1000</f>
        <v>1.7464000000000002</v>
      </c>
      <c r="I31" s="34">
        <v>0.2</v>
      </c>
      <c r="J31" s="34">
        <v>0.2</v>
      </c>
      <c r="K31" s="42">
        <f>I31*J2/1000</f>
        <v>5.049</v>
      </c>
      <c r="L31" s="34">
        <f>J31*J2/1000</f>
        <v>5.049</v>
      </c>
      <c r="M31" s="34"/>
      <c r="N31" s="34"/>
      <c r="O31" s="34"/>
      <c r="P31" s="34"/>
      <c r="Q31" s="34">
        <v>6.795400000000001</v>
      </c>
      <c r="R31" s="34">
        <v>6.795400000000001</v>
      </c>
      <c r="S31" s="34"/>
      <c r="T31" s="34">
        <f t="shared" si="4"/>
        <v>0</v>
      </c>
      <c r="U31" s="34">
        <f t="shared" si="2"/>
        <v>100</v>
      </c>
    </row>
    <row r="32" spans="1:21" ht="13.5" customHeight="1">
      <c r="A32" s="6">
        <f t="shared" si="3"/>
        <v>26</v>
      </c>
      <c r="B32" s="22" t="s">
        <v>57</v>
      </c>
      <c r="C32" s="34">
        <f t="shared" si="0"/>
        <v>245.62</v>
      </c>
      <c r="D32" s="34">
        <f t="shared" si="1"/>
        <v>245.62</v>
      </c>
      <c r="E32" s="42">
        <v>5</v>
      </c>
      <c r="F32" s="34">
        <v>5</v>
      </c>
      <c r="G32" s="42">
        <f>(E32*($G2))/1000</f>
        <v>43.66</v>
      </c>
      <c r="H32" s="37">
        <f>G2*F32/1000</f>
        <v>43.66</v>
      </c>
      <c r="I32" s="34">
        <v>8</v>
      </c>
      <c r="J32" s="34">
        <v>8</v>
      </c>
      <c r="K32" s="42">
        <f>I32*J2/1000</f>
        <v>201.96</v>
      </c>
      <c r="L32" s="34">
        <f>J32*J2/1000</f>
        <v>201.96</v>
      </c>
      <c r="M32" s="34"/>
      <c r="N32" s="34"/>
      <c r="O32" s="34"/>
      <c r="P32" s="34"/>
      <c r="Q32" s="34">
        <v>245.62</v>
      </c>
      <c r="R32" s="34">
        <v>245.62</v>
      </c>
      <c r="S32" s="34"/>
      <c r="T32" s="34">
        <f t="shared" si="4"/>
        <v>0</v>
      </c>
      <c r="U32" s="34">
        <f t="shared" si="2"/>
        <v>100</v>
      </c>
    </row>
    <row r="33" spans="1:21" ht="13.5" customHeight="1">
      <c r="A33" s="6">
        <f t="shared" si="3"/>
        <v>27</v>
      </c>
      <c r="B33" s="22" t="s">
        <v>66</v>
      </c>
      <c r="C33" s="34">
        <f t="shared" si="0"/>
        <v>30.4842</v>
      </c>
      <c r="D33" s="34">
        <f t="shared" si="1"/>
        <v>46.5995</v>
      </c>
      <c r="E33" s="42">
        <v>1</v>
      </c>
      <c r="F33" s="34">
        <v>0.6</v>
      </c>
      <c r="G33" s="42">
        <f>(E33*($G2))/1000</f>
        <v>8.732</v>
      </c>
      <c r="H33" s="37">
        <f>G2*F33/1000</f>
        <v>5.239199999999999</v>
      </c>
      <c r="I33" s="34">
        <v>1.5</v>
      </c>
      <c r="J33" s="34">
        <v>1</v>
      </c>
      <c r="K33" s="42">
        <f>I33*J2/1000</f>
        <v>37.8675</v>
      </c>
      <c r="L33" s="34">
        <f>J33*J2/1000</f>
        <v>25.245</v>
      </c>
      <c r="M33" s="34"/>
      <c r="N33" s="34"/>
      <c r="O33" s="34"/>
      <c r="P33" s="34"/>
      <c r="Q33" s="34">
        <v>46.5995</v>
      </c>
      <c r="R33" s="34">
        <v>30.4842</v>
      </c>
      <c r="S33" s="34"/>
      <c r="T33" s="34">
        <f t="shared" si="4"/>
        <v>16.115299999999998</v>
      </c>
      <c r="U33" s="34">
        <f t="shared" si="2"/>
        <v>65.41744010128865</v>
      </c>
    </row>
    <row r="34" spans="1:21" ht="13.5" customHeight="1">
      <c r="A34" s="6">
        <f t="shared" si="3"/>
        <v>28</v>
      </c>
      <c r="B34" s="22" t="s">
        <v>60</v>
      </c>
      <c r="C34" s="34">
        <f t="shared" si="0"/>
        <v>46.5995</v>
      </c>
      <c r="D34" s="34">
        <f t="shared" si="1"/>
        <v>93.199</v>
      </c>
      <c r="E34" s="42">
        <v>2</v>
      </c>
      <c r="F34" s="34">
        <v>1</v>
      </c>
      <c r="G34" s="42">
        <f>(E34*($G2))/1000</f>
        <v>17.464</v>
      </c>
      <c r="H34" s="37">
        <f>G2*F34/1000</f>
        <v>8.732</v>
      </c>
      <c r="I34" s="34">
        <v>3</v>
      </c>
      <c r="J34" s="34">
        <v>1.5</v>
      </c>
      <c r="K34" s="42">
        <f>I34*J2/1000</f>
        <v>75.735</v>
      </c>
      <c r="L34" s="34">
        <f>J34*J2/1000</f>
        <v>37.8675</v>
      </c>
      <c r="M34" s="34"/>
      <c r="N34" s="34"/>
      <c r="O34" s="34"/>
      <c r="P34" s="34"/>
      <c r="Q34" s="34">
        <v>93.199</v>
      </c>
      <c r="R34" s="34">
        <v>46.5995</v>
      </c>
      <c r="S34" s="34"/>
      <c r="T34" s="34">
        <f t="shared" si="4"/>
        <v>46.5995</v>
      </c>
      <c r="U34" s="34">
        <f t="shared" si="2"/>
        <v>50</v>
      </c>
    </row>
    <row r="35" spans="1:21" ht="13.5" customHeight="1">
      <c r="A35" s="6">
        <f t="shared" si="3"/>
        <v>29</v>
      </c>
      <c r="B35" s="22" t="s">
        <v>61</v>
      </c>
      <c r="C35" s="34">
        <f t="shared" si="0"/>
        <v>59.222</v>
      </c>
      <c r="D35" s="34">
        <f t="shared" si="1"/>
        <v>59.222</v>
      </c>
      <c r="E35" s="42">
        <v>1</v>
      </c>
      <c r="F35" s="34">
        <v>1</v>
      </c>
      <c r="G35" s="42">
        <f>(E35*($G2))/1000</f>
        <v>8.732</v>
      </c>
      <c r="H35" s="37">
        <f>G2*F35/1000</f>
        <v>8.732</v>
      </c>
      <c r="I35" s="34">
        <v>2</v>
      </c>
      <c r="J35" s="34">
        <v>2</v>
      </c>
      <c r="K35" s="42">
        <f>I35*J2/1000</f>
        <v>50.49</v>
      </c>
      <c r="L35" s="34">
        <f>J35*J2/1000</f>
        <v>50.49</v>
      </c>
      <c r="M35" s="34"/>
      <c r="N35" s="34"/>
      <c r="O35" s="34"/>
      <c r="P35" s="34"/>
      <c r="Q35" s="34">
        <v>59.222</v>
      </c>
      <c r="R35" s="34">
        <v>59.222</v>
      </c>
      <c r="S35" s="34"/>
      <c r="T35" s="34">
        <f t="shared" si="4"/>
        <v>0</v>
      </c>
      <c r="U35" s="34">
        <f t="shared" si="2"/>
        <v>100</v>
      </c>
    </row>
    <row r="36" spans="1:21" ht="13.5" customHeight="1">
      <c r="A36" s="6">
        <f t="shared" si="3"/>
        <v>30</v>
      </c>
      <c r="B36" s="22" t="s">
        <v>58</v>
      </c>
      <c r="C36" s="34">
        <f t="shared" si="0"/>
        <v>0.67954</v>
      </c>
      <c r="D36" s="34">
        <f t="shared" si="1"/>
        <v>0.67954</v>
      </c>
      <c r="E36" s="42">
        <v>0.02</v>
      </c>
      <c r="F36" s="39">
        <v>0.02</v>
      </c>
      <c r="G36" s="42">
        <f>(E36*($G2))/1000</f>
        <v>0.17464000000000002</v>
      </c>
      <c r="H36" s="35">
        <f>G2*F36/1000</f>
        <v>0.17464000000000002</v>
      </c>
      <c r="I36" s="39">
        <v>0.02</v>
      </c>
      <c r="J36" s="36">
        <v>0.02</v>
      </c>
      <c r="K36" s="42">
        <f>I36*J2/1000</f>
        <v>0.5049</v>
      </c>
      <c r="L36" s="36">
        <f>J36*J2/1000</f>
        <v>0.5049</v>
      </c>
      <c r="M36" s="34"/>
      <c r="N36" s="34"/>
      <c r="O36" s="34"/>
      <c r="P36" s="34"/>
      <c r="Q36" s="34">
        <v>0.67954</v>
      </c>
      <c r="R36" s="34">
        <v>0.67954</v>
      </c>
      <c r="S36" s="34"/>
      <c r="T36" s="34">
        <f t="shared" si="4"/>
        <v>0</v>
      </c>
      <c r="U36" s="34">
        <f t="shared" si="2"/>
        <v>100</v>
      </c>
    </row>
    <row r="37" spans="1:21" ht="13.5" customHeight="1">
      <c r="A37" s="6">
        <f t="shared" si="3"/>
        <v>31</v>
      </c>
      <c r="B37" s="22" t="s">
        <v>62</v>
      </c>
      <c r="C37" s="34">
        <f t="shared" si="0"/>
        <v>0</v>
      </c>
      <c r="D37" s="34">
        <f t="shared" si="1"/>
        <v>3.3977000000000004</v>
      </c>
      <c r="E37" s="42">
        <v>0.1</v>
      </c>
      <c r="F37" s="34">
        <v>0</v>
      </c>
      <c r="G37" s="42">
        <f>(E37*($G2))/1000</f>
        <v>0.8732000000000001</v>
      </c>
      <c r="H37" s="37">
        <f>G2*F37/1000</f>
        <v>0</v>
      </c>
      <c r="I37" s="34">
        <v>0.1</v>
      </c>
      <c r="J37" s="34">
        <v>0</v>
      </c>
      <c r="K37" s="42">
        <f>I37*J2/1000</f>
        <v>2.5245</v>
      </c>
      <c r="L37" s="34">
        <f>J37*J2/1000</f>
        <v>0</v>
      </c>
      <c r="M37" s="34"/>
      <c r="N37" s="34"/>
      <c r="O37" s="34"/>
      <c r="P37" s="34"/>
      <c r="Q37" s="34">
        <v>3.3977000000000004</v>
      </c>
      <c r="R37" s="34">
        <v>0</v>
      </c>
      <c r="S37" s="34"/>
      <c r="T37" s="34">
        <f t="shared" si="4"/>
        <v>3.3977000000000004</v>
      </c>
      <c r="U37" s="34">
        <f t="shared" si="2"/>
        <v>0</v>
      </c>
    </row>
    <row r="38" spans="1:21" ht="13.5" customHeight="1">
      <c r="A38" s="6">
        <f t="shared" si="3"/>
        <v>32</v>
      </c>
      <c r="B38" s="30" t="s">
        <v>40</v>
      </c>
      <c r="C38" s="34">
        <f t="shared" si="0"/>
        <v>0</v>
      </c>
      <c r="D38" s="34">
        <f t="shared" si="1"/>
        <v>59.222</v>
      </c>
      <c r="E38" s="42">
        <v>1</v>
      </c>
      <c r="F38" s="34">
        <v>0</v>
      </c>
      <c r="G38" s="42">
        <f>(E38*($G2))/1000</f>
        <v>8.732</v>
      </c>
      <c r="H38" s="37">
        <f>G2*F38/1000</f>
        <v>0</v>
      </c>
      <c r="I38" s="34">
        <v>2</v>
      </c>
      <c r="J38" s="34">
        <v>0</v>
      </c>
      <c r="K38" s="42">
        <f>I38*J2/1000</f>
        <v>50.49</v>
      </c>
      <c r="L38" s="34">
        <f>J38*J2/1000</f>
        <v>0</v>
      </c>
      <c r="M38" s="34"/>
      <c r="N38" s="34"/>
      <c r="O38" s="34"/>
      <c r="P38" s="34"/>
      <c r="Q38" s="34">
        <v>59.222</v>
      </c>
      <c r="R38" s="34">
        <v>0</v>
      </c>
      <c r="S38" s="34"/>
      <c r="T38" s="34">
        <f t="shared" si="4"/>
        <v>59.222</v>
      </c>
      <c r="U38" s="34">
        <f t="shared" si="2"/>
        <v>0</v>
      </c>
    </row>
    <row r="39" spans="1:21" ht="13.5" customHeight="1">
      <c r="A39" s="6">
        <f t="shared" si="3"/>
        <v>33</v>
      </c>
      <c r="B39" s="8" t="s">
        <v>63</v>
      </c>
      <c r="C39" s="34">
        <f t="shared" si="0"/>
        <v>0.67954</v>
      </c>
      <c r="D39" s="34">
        <f t="shared" si="1"/>
        <v>0.67954</v>
      </c>
      <c r="E39" s="42">
        <v>0.02</v>
      </c>
      <c r="F39" s="36">
        <v>0.02</v>
      </c>
      <c r="G39" s="42">
        <f>(E39*($G2))/1000</f>
        <v>0.17464000000000002</v>
      </c>
      <c r="H39" s="37">
        <f>G2*F39/1000</f>
        <v>0.17464000000000002</v>
      </c>
      <c r="I39" s="36">
        <v>0.02</v>
      </c>
      <c r="J39" s="34">
        <v>0.02</v>
      </c>
      <c r="K39" s="42">
        <f>I39*J2/1000</f>
        <v>0.5049</v>
      </c>
      <c r="L39" s="34">
        <f>J39*J2/1000</f>
        <v>0.5049</v>
      </c>
      <c r="M39" s="34"/>
      <c r="N39" s="34"/>
      <c r="O39" s="34"/>
      <c r="P39" s="34"/>
      <c r="Q39" s="34">
        <v>0.67954</v>
      </c>
      <c r="R39" s="34">
        <v>0.67954</v>
      </c>
      <c r="S39" s="34"/>
      <c r="T39" s="34">
        <f t="shared" si="4"/>
        <v>0</v>
      </c>
      <c r="U39" s="34">
        <f t="shared" si="2"/>
        <v>100</v>
      </c>
    </row>
    <row r="40" spans="1:21" ht="13.5" customHeight="1" hidden="1">
      <c r="A40" s="29"/>
      <c r="B40" s="28"/>
      <c r="C40" s="5"/>
      <c r="D40" s="5"/>
      <c r="E40" s="45"/>
      <c r="F40" s="5"/>
      <c r="G40" s="45"/>
      <c r="H40" s="5"/>
      <c r="I40" s="5"/>
      <c r="J40" s="5"/>
      <c r="K40" s="45"/>
      <c r="L40" s="5"/>
      <c r="M40" s="5"/>
      <c r="N40" s="5"/>
      <c r="O40" s="5"/>
      <c r="P40" s="5"/>
      <c r="Q40" s="5"/>
      <c r="R40" s="5"/>
      <c r="S40" s="18"/>
      <c r="T40" s="18"/>
      <c r="U40" s="18"/>
    </row>
    <row r="41" spans="1:21" ht="12.75">
      <c r="A41" s="71" t="s">
        <v>44</v>
      </c>
      <c r="B41" s="71"/>
      <c r="C41" s="71"/>
      <c r="D41" s="5"/>
      <c r="E41" s="45"/>
      <c r="F41" s="5"/>
      <c r="G41" s="45"/>
      <c r="H41" s="5" t="s">
        <v>45</v>
      </c>
      <c r="I41" s="5"/>
      <c r="J41" s="5"/>
      <c r="K41" s="45"/>
      <c r="L41" s="5"/>
      <c r="M41" s="5"/>
      <c r="N41" s="5"/>
      <c r="O41" s="73" t="s">
        <v>46</v>
      </c>
      <c r="P41" s="73"/>
      <c r="Q41" s="73"/>
      <c r="R41" s="5"/>
      <c r="S41" s="18"/>
      <c r="T41" s="18"/>
      <c r="U41" s="18"/>
    </row>
    <row r="42" spans="1:21" ht="12.75">
      <c r="A42" s="18"/>
      <c r="B42" s="20"/>
      <c r="C42" s="4"/>
      <c r="D42" s="69" t="s">
        <v>47</v>
      </c>
      <c r="E42" s="69"/>
      <c r="F42" s="69"/>
      <c r="G42" s="45"/>
      <c r="H42" s="4"/>
      <c r="I42" s="4"/>
      <c r="J42" s="4"/>
      <c r="K42" s="70" t="s">
        <v>48</v>
      </c>
      <c r="L42" s="70"/>
      <c r="M42" s="70"/>
      <c r="N42" s="5"/>
      <c r="O42" s="5"/>
      <c r="P42" s="4"/>
      <c r="Q42" s="4"/>
      <c r="R42" s="4"/>
      <c r="S42" s="69" t="s">
        <v>49</v>
      </c>
      <c r="T42" s="69"/>
      <c r="U42" s="69"/>
    </row>
    <row r="43" spans="1:21" ht="12.75">
      <c r="A43" s="18"/>
      <c r="B43" s="18"/>
      <c r="C43" s="5"/>
      <c r="D43" s="5"/>
      <c r="E43" s="45"/>
      <c r="F43" s="5"/>
      <c r="G43" s="45"/>
      <c r="H43" s="5"/>
      <c r="I43" s="5"/>
      <c r="J43" s="5"/>
      <c r="K43" s="45"/>
      <c r="L43" s="5"/>
      <c r="M43" s="5"/>
      <c r="N43" s="5"/>
      <c r="O43" s="5"/>
      <c r="P43" s="5"/>
      <c r="Q43" s="5"/>
      <c r="R43" s="5"/>
      <c r="S43" s="18"/>
      <c r="T43" s="18"/>
      <c r="U43" s="18"/>
    </row>
  </sheetData>
  <mergeCells count="26">
    <mergeCell ref="C1:P1"/>
    <mergeCell ref="B2:D2"/>
    <mergeCell ref="P2:Q2"/>
    <mergeCell ref="S42:U42"/>
    <mergeCell ref="L2:O2"/>
    <mergeCell ref="A41:C41"/>
    <mergeCell ref="O41:Q41"/>
    <mergeCell ref="D42:F42"/>
    <mergeCell ref="K42:M42"/>
    <mergeCell ref="U4:U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E4:H4"/>
    <mergeCell ref="E5:F5"/>
    <mergeCell ref="G5:H5"/>
    <mergeCell ref="A4:A6"/>
    <mergeCell ref="B4:B6"/>
    <mergeCell ref="C4:C6"/>
    <mergeCell ref="D4:D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B30" sqref="B30"/>
    </sheetView>
  </sheetViews>
  <sheetFormatPr defaultColWidth="9.140625" defaultRowHeight="12.75"/>
  <cols>
    <col min="1" max="1" width="2.8515625" style="1" customWidth="1"/>
    <col min="2" max="2" width="13.28125" style="1" customWidth="1"/>
    <col min="3" max="3" width="6.00390625" style="2" customWidth="1"/>
    <col min="4" max="10" width="6.7109375" style="2" customWidth="1"/>
    <col min="11" max="11" width="7.57421875" style="2" customWidth="1"/>
    <col min="12" max="12" width="8.140625" style="2" customWidth="1"/>
    <col min="13" max="13" width="6.28125" style="2" customWidth="1"/>
    <col min="14" max="14" width="6.140625" style="2" customWidth="1"/>
    <col min="15" max="15" width="6.28125" style="2" customWidth="1"/>
    <col min="16" max="16" width="5.8515625" style="2" customWidth="1"/>
    <col min="17" max="18" width="6.7109375" style="2" customWidth="1"/>
    <col min="19" max="21" width="6.7109375" style="1" customWidth="1"/>
    <col min="22" max="16384" width="9.140625" style="1" customWidth="1"/>
  </cols>
  <sheetData>
    <row r="1" spans="3:16" ht="12.75"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5" ht="12.75">
      <c r="B2" s="66" t="s">
        <v>1</v>
      </c>
      <c r="C2" s="66"/>
      <c r="D2" s="66"/>
      <c r="E2" s="76" t="s">
        <v>50</v>
      </c>
      <c r="F2" s="66"/>
      <c r="G2" s="66"/>
      <c r="H2" s="75" t="s">
        <v>51</v>
      </c>
      <c r="I2" s="70"/>
      <c r="J2" s="70"/>
      <c r="K2" s="70"/>
      <c r="L2" s="75" t="s">
        <v>52</v>
      </c>
      <c r="M2" s="70"/>
      <c r="N2" s="70"/>
      <c r="O2" s="70"/>
    </row>
    <row r="3" spans="2:15" ht="12.75">
      <c r="B3" s="3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60" t="s">
        <v>7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24" customHeight="1">
      <c r="A5" s="55"/>
      <c r="B5" s="55"/>
      <c r="C5" s="58"/>
      <c r="D5" s="58"/>
      <c r="E5" s="55" t="s">
        <v>16</v>
      </c>
      <c r="F5" s="55"/>
      <c r="G5" s="55" t="s">
        <v>17</v>
      </c>
      <c r="H5" s="55"/>
      <c r="I5" s="55" t="s">
        <v>16</v>
      </c>
      <c r="J5" s="55"/>
      <c r="K5" s="55" t="s">
        <v>17</v>
      </c>
      <c r="L5" s="55"/>
      <c r="M5" s="55" t="s">
        <v>16</v>
      </c>
      <c r="N5" s="55"/>
      <c r="O5" s="55" t="s">
        <v>17</v>
      </c>
      <c r="P5" s="55"/>
      <c r="Q5" s="63"/>
      <c r="R5" s="64"/>
      <c r="S5" s="58"/>
      <c r="T5" s="58"/>
      <c r="U5" s="58"/>
    </row>
    <row r="6" spans="1:21" s="7" customFormat="1" ht="49.5" customHeight="1">
      <c r="A6" s="55"/>
      <c r="B6" s="55"/>
      <c r="C6" s="59"/>
      <c r="D6" s="59"/>
      <c r="E6" s="6" t="s">
        <v>18</v>
      </c>
      <c r="F6" s="6" t="s">
        <v>19</v>
      </c>
      <c r="G6" s="6" t="s">
        <v>18</v>
      </c>
      <c r="H6" s="6" t="s">
        <v>19</v>
      </c>
      <c r="I6" s="6" t="s">
        <v>18</v>
      </c>
      <c r="J6" s="6" t="s">
        <v>19</v>
      </c>
      <c r="K6" s="6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8">
        <v>1</v>
      </c>
      <c r="B7" s="8" t="s">
        <v>20</v>
      </c>
      <c r="C7" s="9">
        <v>1137</v>
      </c>
      <c r="D7" s="9">
        <v>1137</v>
      </c>
      <c r="E7" s="9">
        <v>30</v>
      </c>
      <c r="F7" s="9">
        <v>30</v>
      </c>
      <c r="G7" s="9">
        <v>209</v>
      </c>
      <c r="H7" s="9">
        <v>209</v>
      </c>
      <c r="I7" s="9">
        <v>50</v>
      </c>
      <c r="J7" s="9">
        <v>50</v>
      </c>
      <c r="K7" s="9">
        <v>928</v>
      </c>
      <c r="L7" s="9">
        <v>928</v>
      </c>
      <c r="M7" s="9"/>
      <c r="N7" s="9"/>
      <c r="O7" s="9"/>
      <c r="P7" s="9"/>
      <c r="Q7" s="9">
        <v>1137</v>
      </c>
      <c r="R7" s="9">
        <v>1137</v>
      </c>
      <c r="S7" s="9" t="s">
        <v>53</v>
      </c>
      <c r="T7" s="9" t="s">
        <v>53</v>
      </c>
      <c r="U7" s="9">
        <v>100</v>
      </c>
    </row>
    <row r="8" spans="1:21" ht="13.5" customHeight="1">
      <c r="A8" s="8">
        <f aca="true" t="shared" si="0" ref="A8:A30">A7+1</f>
        <v>2</v>
      </c>
      <c r="B8" s="8" t="s">
        <v>21</v>
      </c>
      <c r="C8" s="9">
        <v>2529</v>
      </c>
      <c r="D8" s="9">
        <v>2529</v>
      </c>
      <c r="E8" s="9">
        <v>70</v>
      </c>
      <c r="F8" s="9">
        <v>70</v>
      </c>
      <c r="G8" s="9">
        <v>488</v>
      </c>
      <c r="H8" s="9">
        <v>488</v>
      </c>
      <c r="I8" s="9">
        <v>110</v>
      </c>
      <c r="J8" s="9">
        <v>110</v>
      </c>
      <c r="K8" s="9">
        <v>2041</v>
      </c>
      <c r="L8" s="9">
        <v>2041</v>
      </c>
      <c r="M8" s="9"/>
      <c r="N8" s="9"/>
      <c r="O8" s="9"/>
      <c r="P8" s="9"/>
      <c r="Q8" s="9">
        <v>2529</v>
      </c>
      <c r="R8" s="9">
        <v>2529</v>
      </c>
      <c r="S8" s="9" t="s">
        <v>53</v>
      </c>
      <c r="T8" s="9" t="s">
        <v>53</v>
      </c>
      <c r="U8" s="9">
        <v>100</v>
      </c>
    </row>
    <row r="9" spans="1:21" ht="13.5" customHeight="1">
      <c r="A9" s="8">
        <f t="shared" si="0"/>
        <v>3</v>
      </c>
      <c r="B9" s="8" t="s">
        <v>22</v>
      </c>
      <c r="C9" s="9">
        <v>488</v>
      </c>
      <c r="D9" s="9">
        <v>751</v>
      </c>
      <c r="E9" s="9">
        <v>20</v>
      </c>
      <c r="F9" s="9">
        <v>14</v>
      </c>
      <c r="G9" s="9">
        <v>139</v>
      </c>
      <c r="H9" s="9">
        <v>98</v>
      </c>
      <c r="I9" s="9">
        <v>33</v>
      </c>
      <c r="J9" s="9">
        <v>21</v>
      </c>
      <c r="K9" s="9">
        <v>612</v>
      </c>
      <c r="L9" s="9">
        <v>390</v>
      </c>
      <c r="M9" s="9"/>
      <c r="N9" s="9"/>
      <c r="O9" s="9"/>
      <c r="P9" s="9"/>
      <c r="Q9" s="9">
        <v>751</v>
      </c>
      <c r="R9" s="9">
        <v>488</v>
      </c>
      <c r="S9" s="9" t="s">
        <v>53</v>
      </c>
      <c r="T9" s="9">
        <v>263</v>
      </c>
      <c r="U9" s="9">
        <v>65</v>
      </c>
    </row>
    <row r="10" spans="1:21" ht="13.5" customHeight="1">
      <c r="A10" s="8">
        <f t="shared" si="0"/>
        <v>4</v>
      </c>
      <c r="B10" s="8" t="s">
        <v>23</v>
      </c>
      <c r="C10" s="9">
        <v>44</v>
      </c>
      <c r="D10" s="9">
        <v>95</v>
      </c>
      <c r="E10" s="9">
        <v>3</v>
      </c>
      <c r="F10" s="9">
        <v>1</v>
      </c>
      <c r="G10" s="9">
        <v>20.9</v>
      </c>
      <c r="H10" s="9">
        <v>6.9</v>
      </c>
      <c r="I10" s="9">
        <v>4</v>
      </c>
      <c r="J10" s="9">
        <v>2</v>
      </c>
      <c r="K10" s="9">
        <v>74</v>
      </c>
      <c r="L10" s="9">
        <v>37</v>
      </c>
      <c r="M10" s="9"/>
      <c r="N10" s="9"/>
      <c r="O10" s="9"/>
      <c r="P10" s="9"/>
      <c r="Q10" s="9">
        <v>95</v>
      </c>
      <c r="R10" s="9">
        <v>44</v>
      </c>
      <c r="S10" s="9" t="s">
        <v>53</v>
      </c>
      <c r="T10" s="9">
        <v>51</v>
      </c>
      <c r="U10" s="9">
        <v>46</v>
      </c>
    </row>
    <row r="11" spans="1:21" s="12" customFormat="1" ht="36.75" customHeight="1">
      <c r="A11" s="10">
        <f t="shared" si="0"/>
        <v>5</v>
      </c>
      <c r="B11" s="6" t="s">
        <v>24</v>
      </c>
      <c r="C11" s="11">
        <v>1197</v>
      </c>
      <c r="D11" s="11">
        <v>1172</v>
      </c>
      <c r="E11" s="11">
        <v>35</v>
      </c>
      <c r="F11" s="11">
        <v>36</v>
      </c>
      <c r="G11" s="11">
        <v>244</v>
      </c>
      <c r="H11" s="11">
        <v>251</v>
      </c>
      <c r="I11" s="11">
        <v>50</v>
      </c>
      <c r="J11" s="11">
        <v>51</v>
      </c>
      <c r="K11" s="11">
        <v>928</v>
      </c>
      <c r="L11" s="11">
        <v>946</v>
      </c>
      <c r="M11" s="11"/>
      <c r="N11" s="11"/>
      <c r="O11" s="11"/>
      <c r="P11" s="11"/>
      <c r="Q11" s="11">
        <v>1172</v>
      </c>
      <c r="R11" s="11">
        <v>1197</v>
      </c>
      <c r="S11" s="11">
        <v>25</v>
      </c>
      <c r="T11" s="11" t="s">
        <v>53</v>
      </c>
      <c r="U11" s="11">
        <v>102</v>
      </c>
    </row>
    <row r="12" spans="1:21" ht="13.5" customHeight="1">
      <c r="A12" s="8">
        <f t="shared" si="0"/>
        <v>6</v>
      </c>
      <c r="B12" s="8" t="s">
        <v>25</v>
      </c>
      <c r="C12" s="9">
        <v>4318</v>
      </c>
      <c r="D12" s="9">
        <v>5498</v>
      </c>
      <c r="E12" s="9">
        <v>150</v>
      </c>
      <c r="F12" s="9">
        <v>135</v>
      </c>
      <c r="G12" s="9">
        <v>1045</v>
      </c>
      <c r="H12" s="9">
        <v>941</v>
      </c>
      <c r="I12" s="9">
        <v>240</v>
      </c>
      <c r="J12" s="9">
        <v>182</v>
      </c>
      <c r="K12" s="9">
        <v>4453</v>
      </c>
      <c r="L12" s="9">
        <v>3377</v>
      </c>
      <c r="M12" s="9"/>
      <c r="N12" s="9"/>
      <c r="O12" s="9"/>
      <c r="P12" s="9"/>
      <c r="Q12" s="9">
        <v>5498</v>
      </c>
      <c r="R12" s="9">
        <v>4318</v>
      </c>
      <c r="S12" s="9" t="s">
        <v>53</v>
      </c>
      <c r="T12" s="9">
        <v>1180</v>
      </c>
      <c r="U12" s="9">
        <v>79</v>
      </c>
    </row>
    <row r="13" spans="1:21" ht="13.5" customHeight="1">
      <c r="A13" s="8">
        <f t="shared" si="0"/>
        <v>7</v>
      </c>
      <c r="B13" s="8" t="s">
        <v>26</v>
      </c>
      <c r="C13" s="9">
        <v>6770</v>
      </c>
      <c r="D13" s="9">
        <v>7310</v>
      </c>
      <c r="E13" s="9">
        <v>250</v>
      </c>
      <c r="F13" s="9">
        <v>225</v>
      </c>
      <c r="G13" s="9">
        <v>1743</v>
      </c>
      <c r="H13" s="9">
        <v>1570</v>
      </c>
      <c r="I13" s="9">
        <v>300</v>
      </c>
      <c r="J13" s="9">
        <v>280</v>
      </c>
      <c r="K13" s="21">
        <v>5567</v>
      </c>
      <c r="L13" s="9">
        <v>5200</v>
      </c>
      <c r="M13" s="9"/>
      <c r="N13" s="9"/>
      <c r="O13" s="9"/>
      <c r="P13" s="9"/>
      <c r="Q13" s="9">
        <v>7310</v>
      </c>
      <c r="R13" s="9">
        <v>6770</v>
      </c>
      <c r="S13" s="9" t="s">
        <v>53</v>
      </c>
      <c r="T13" s="9">
        <v>540</v>
      </c>
      <c r="U13" s="9">
        <v>93</v>
      </c>
    </row>
    <row r="14" spans="1:21" ht="13.5" customHeight="1">
      <c r="A14" s="8">
        <f t="shared" si="0"/>
        <v>8</v>
      </c>
      <c r="B14" s="8" t="s">
        <v>27</v>
      </c>
      <c r="C14" s="9">
        <v>2102</v>
      </c>
      <c r="D14" s="9">
        <v>4756</v>
      </c>
      <c r="E14" s="9">
        <v>150</v>
      </c>
      <c r="F14" s="9">
        <v>70</v>
      </c>
      <c r="G14" s="9">
        <v>1045</v>
      </c>
      <c r="H14" s="9">
        <v>488</v>
      </c>
      <c r="I14" s="9">
        <v>200</v>
      </c>
      <c r="J14" s="9">
        <v>87</v>
      </c>
      <c r="K14" s="9">
        <v>3711</v>
      </c>
      <c r="L14" s="9">
        <v>1614</v>
      </c>
      <c r="M14" s="9"/>
      <c r="N14" s="9"/>
      <c r="O14" s="9"/>
      <c r="P14" s="9"/>
      <c r="Q14" s="9">
        <v>4756</v>
      </c>
      <c r="R14" s="9">
        <v>2102</v>
      </c>
      <c r="S14" s="9" t="s">
        <v>53</v>
      </c>
      <c r="T14" s="9">
        <v>2654</v>
      </c>
      <c r="U14" s="9">
        <v>44</v>
      </c>
    </row>
    <row r="15" spans="1:21" ht="13.5" customHeight="1">
      <c r="A15" s="8">
        <f t="shared" si="0"/>
        <v>9</v>
      </c>
      <c r="B15" s="8" t="s">
        <v>28</v>
      </c>
      <c r="C15" s="9">
        <v>2487</v>
      </c>
      <c r="D15" s="9">
        <v>2900</v>
      </c>
      <c r="E15" s="9">
        <v>70</v>
      </c>
      <c r="F15" s="9">
        <v>64</v>
      </c>
      <c r="G15" s="9">
        <v>488</v>
      </c>
      <c r="H15" s="9">
        <v>466</v>
      </c>
      <c r="I15" s="9">
        <v>130</v>
      </c>
      <c r="J15" s="9">
        <v>110</v>
      </c>
      <c r="K15" s="9">
        <v>2412</v>
      </c>
      <c r="L15" s="9">
        <v>2041</v>
      </c>
      <c r="M15" s="9"/>
      <c r="N15" s="9"/>
      <c r="O15" s="9"/>
      <c r="P15" s="9"/>
      <c r="Q15" s="9">
        <v>2900</v>
      </c>
      <c r="R15" s="9">
        <v>2487</v>
      </c>
      <c r="S15" s="9" t="s">
        <v>53</v>
      </c>
      <c r="T15" s="9">
        <v>413</v>
      </c>
      <c r="U15" s="9">
        <v>86</v>
      </c>
    </row>
    <row r="16" spans="1:21" ht="13.5" customHeight="1">
      <c r="A16" s="8">
        <f t="shared" si="0"/>
        <v>10</v>
      </c>
      <c r="B16" s="8" t="s">
        <v>29</v>
      </c>
      <c r="C16" s="9">
        <v>267</v>
      </c>
      <c r="D16" s="9">
        <v>291</v>
      </c>
      <c r="E16" s="9">
        <v>10</v>
      </c>
      <c r="F16" s="9">
        <v>9</v>
      </c>
      <c r="G16" s="9">
        <v>69</v>
      </c>
      <c r="H16" s="9">
        <v>63</v>
      </c>
      <c r="I16" s="9">
        <v>12</v>
      </c>
      <c r="J16" s="9">
        <v>11</v>
      </c>
      <c r="K16" s="9">
        <v>222</v>
      </c>
      <c r="L16" s="9">
        <v>204</v>
      </c>
      <c r="M16" s="9"/>
      <c r="N16" s="9"/>
      <c r="O16" s="9"/>
      <c r="P16" s="9"/>
      <c r="Q16" s="9">
        <v>291</v>
      </c>
      <c r="R16" s="9">
        <v>267</v>
      </c>
      <c r="S16" s="9" t="s">
        <v>53</v>
      </c>
      <c r="T16" s="9">
        <v>24</v>
      </c>
      <c r="U16" s="9">
        <v>92</v>
      </c>
    </row>
    <row r="17" spans="1:21" ht="13.5" customHeight="1">
      <c r="A17" s="8">
        <f t="shared" si="0"/>
        <v>11</v>
      </c>
      <c r="B17" s="8" t="s">
        <v>30</v>
      </c>
      <c r="C17" s="9">
        <v>1086</v>
      </c>
      <c r="D17" s="9">
        <v>1207</v>
      </c>
      <c r="E17" s="9">
        <v>40</v>
      </c>
      <c r="F17" s="9">
        <v>36</v>
      </c>
      <c r="G17" s="9">
        <v>279</v>
      </c>
      <c r="H17" s="9">
        <v>251</v>
      </c>
      <c r="I17" s="9">
        <v>50</v>
      </c>
      <c r="J17" s="9">
        <v>45</v>
      </c>
      <c r="K17" s="9">
        <v>928</v>
      </c>
      <c r="L17" s="9">
        <v>835</v>
      </c>
      <c r="M17" s="9"/>
      <c r="N17" s="9"/>
      <c r="O17" s="9"/>
      <c r="P17" s="9"/>
      <c r="Q17" s="9">
        <v>1207</v>
      </c>
      <c r="R17" s="9">
        <v>1086</v>
      </c>
      <c r="S17" s="9" t="s">
        <v>53</v>
      </c>
      <c r="T17" s="9">
        <v>1021</v>
      </c>
      <c r="U17" s="9">
        <v>90</v>
      </c>
    </row>
    <row r="18" spans="1:21" ht="13.5" customHeight="1">
      <c r="A18" s="8">
        <f t="shared" si="0"/>
        <v>12</v>
      </c>
      <c r="B18" s="8" t="s">
        <v>31</v>
      </c>
      <c r="C18" s="9">
        <v>455</v>
      </c>
      <c r="D18" s="9">
        <v>455</v>
      </c>
      <c r="E18" s="9">
        <v>12</v>
      </c>
      <c r="F18" s="9">
        <v>12</v>
      </c>
      <c r="G18" s="9">
        <v>84</v>
      </c>
      <c r="H18" s="9">
        <v>84</v>
      </c>
      <c r="I18" s="9">
        <v>20</v>
      </c>
      <c r="J18" s="9">
        <v>20</v>
      </c>
      <c r="K18" s="9">
        <v>371</v>
      </c>
      <c r="L18" s="9">
        <v>371</v>
      </c>
      <c r="M18" s="9"/>
      <c r="N18" s="9"/>
      <c r="O18" s="9"/>
      <c r="P18" s="9"/>
      <c r="Q18" s="9">
        <v>455</v>
      </c>
      <c r="R18" s="9">
        <v>455</v>
      </c>
      <c r="S18" s="9" t="s">
        <v>53</v>
      </c>
      <c r="T18" s="9" t="s">
        <v>53</v>
      </c>
      <c r="U18" s="9">
        <v>100</v>
      </c>
    </row>
    <row r="19" spans="1:21" ht="13.5" customHeight="1">
      <c r="A19" s="8">
        <f t="shared" si="0"/>
        <v>13</v>
      </c>
      <c r="B19" s="8" t="s">
        <v>32</v>
      </c>
      <c r="C19" s="9">
        <v>2181</v>
      </c>
      <c r="D19" s="9">
        <v>3178</v>
      </c>
      <c r="E19" s="9">
        <v>110</v>
      </c>
      <c r="F19" s="9">
        <v>68</v>
      </c>
      <c r="G19" s="9">
        <v>766</v>
      </c>
      <c r="H19" s="9">
        <v>477</v>
      </c>
      <c r="I19" s="9">
        <v>130</v>
      </c>
      <c r="J19" s="9">
        <v>92</v>
      </c>
      <c r="K19" s="9">
        <v>2412</v>
      </c>
      <c r="L19" s="9">
        <v>1707</v>
      </c>
      <c r="M19" s="9"/>
      <c r="N19" s="9"/>
      <c r="O19" s="9"/>
      <c r="P19" s="9"/>
      <c r="Q19" s="9">
        <v>3178</v>
      </c>
      <c r="R19" s="9">
        <v>2181</v>
      </c>
      <c r="S19" s="9" t="s">
        <v>53</v>
      </c>
      <c r="T19" s="9">
        <v>997</v>
      </c>
      <c r="U19" s="9">
        <v>69</v>
      </c>
    </row>
    <row r="20" spans="1:21" ht="13.5" customHeight="1">
      <c r="A20" s="8">
        <f t="shared" si="0"/>
        <v>14</v>
      </c>
      <c r="B20" s="8" t="s">
        <v>33</v>
      </c>
      <c r="C20" s="9">
        <v>790</v>
      </c>
      <c r="D20" s="9">
        <v>1322</v>
      </c>
      <c r="E20" s="9">
        <v>30</v>
      </c>
      <c r="F20" s="9">
        <v>20</v>
      </c>
      <c r="G20" s="9">
        <v>209</v>
      </c>
      <c r="H20" s="9">
        <v>140</v>
      </c>
      <c r="I20" s="9">
        <v>60</v>
      </c>
      <c r="J20" s="9">
        <v>35</v>
      </c>
      <c r="K20" s="9">
        <v>1113</v>
      </c>
      <c r="L20" s="9">
        <v>650</v>
      </c>
      <c r="M20" s="9"/>
      <c r="N20" s="9"/>
      <c r="O20" s="9"/>
      <c r="P20" s="9"/>
      <c r="Q20" s="9">
        <v>1322</v>
      </c>
      <c r="R20" s="9">
        <v>790</v>
      </c>
      <c r="S20" s="9" t="s">
        <v>53</v>
      </c>
      <c r="T20" s="9">
        <v>532</v>
      </c>
      <c r="U20" s="9">
        <v>60</v>
      </c>
    </row>
    <row r="21" spans="1:21" ht="13.5" customHeight="1">
      <c r="A21" s="8">
        <f t="shared" si="0"/>
        <v>15</v>
      </c>
      <c r="B21" s="8" t="s">
        <v>34</v>
      </c>
      <c r="C21" s="9">
        <v>8841</v>
      </c>
      <c r="D21" s="9">
        <v>13691</v>
      </c>
      <c r="E21" s="9">
        <v>500</v>
      </c>
      <c r="F21" s="9">
        <v>310</v>
      </c>
      <c r="G21" s="9">
        <v>3485</v>
      </c>
      <c r="H21" s="9">
        <v>2161</v>
      </c>
      <c r="I21" s="9">
        <v>550</v>
      </c>
      <c r="J21" s="9">
        <v>360</v>
      </c>
      <c r="K21" s="9">
        <v>10206</v>
      </c>
      <c r="L21" s="9">
        <v>6680</v>
      </c>
      <c r="M21" s="9"/>
      <c r="N21" s="9"/>
      <c r="O21" s="9"/>
      <c r="P21" s="9"/>
      <c r="Q21" s="9">
        <v>13691</v>
      </c>
      <c r="R21" s="9">
        <v>8841</v>
      </c>
      <c r="S21" s="9" t="s">
        <v>53</v>
      </c>
      <c r="T21" s="9">
        <v>4850</v>
      </c>
      <c r="U21" s="9">
        <v>65</v>
      </c>
    </row>
    <row r="22" spans="1:21" ht="13.5" customHeight="1">
      <c r="A22" s="8">
        <f t="shared" si="0"/>
        <v>16</v>
      </c>
      <c r="B22" s="8" t="s">
        <v>35</v>
      </c>
      <c r="C22" s="9">
        <v>994</v>
      </c>
      <c r="D22" s="9">
        <v>1640</v>
      </c>
      <c r="E22" s="9">
        <v>50</v>
      </c>
      <c r="F22" s="9">
        <v>28</v>
      </c>
      <c r="G22" s="9">
        <v>348</v>
      </c>
      <c r="H22" s="9">
        <v>196</v>
      </c>
      <c r="I22" s="9">
        <v>70</v>
      </c>
      <c r="J22" s="9">
        <v>43</v>
      </c>
      <c r="K22" s="9">
        <v>1298</v>
      </c>
      <c r="L22" s="9">
        <v>798</v>
      </c>
      <c r="M22" s="9"/>
      <c r="N22" s="9"/>
      <c r="O22" s="9"/>
      <c r="P22" s="9"/>
      <c r="Q22" s="9">
        <v>1640</v>
      </c>
      <c r="R22" s="9">
        <v>994</v>
      </c>
      <c r="S22" s="9" t="s">
        <v>53</v>
      </c>
      <c r="T22" s="9">
        <v>646</v>
      </c>
      <c r="U22" s="9">
        <v>61</v>
      </c>
    </row>
    <row r="23" spans="1:21" ht="13.5" customHeight="1">
      <c r="A23" s="8">
        <f t="shared" si="0"/>
        <v>17</v>
      </c>
      <c r="B23" s="8" t="s">
        <v>36</v>
      </c>
      <c r="C23" s="9">
        <v>316</v>
      </c>
      <c r="D23" s="9">
        <v>418</v>
      </c>
      <c r="E23" s="9">
        <v>12</v>
      </c>
      <c r="F23" s="9">
        <v>8</v>
      </c>
      <c r="G23" s="9">
        <v>84</v>
      </c>
      <c r="H23" s="9">
        <v>56</v>
      </c>
      <c r="I23" s="9">
        <v>18</v>
      </c>
      <c r="J23" s="9">
        <v>14</v>
      </c>
      <c r="K23" s="9">
        <v>334</v>
      </c>
      <c r="L23" s="9">
        <v>260</v>
      </c>
      <c r="M23" s="9"/>
      <c r="N23" s="9"/>
      <c r="O23" s="9"/>
      <c r="P23" s="9"/>
      <c r="Q23" s="9">
        <v>418</v>
      </c>
      <c r="R23" s="9">
        <v>316</v>
      </c>
      <c r="S23" s="9" t="s">
        <v>53</v>
      </c>
      <c r="T23" s="9">
        <v>102</v>
      </c>
      <c r="U23" s="9">
        <v>76</v>
      </c>
    </row>
    <row r="24" spans="1:21" ht="13.5" customHeight="1">
      <c r="A24" s="8">
        <f t="shared" si="0"/>
        <v>18</v>
      </c>
      <c r="B24" s="8" t="s">
        <v>37</v>
      </c>
      <c r="C24" s="9">
        <v>221</v>
      </c>
      <c r="D24" s="9">
        <v>221</v>
      </c>
      <c r="E24" s="9">
        <v>5</v>
      </c>
      <c r="F24" s="9">
        <v>5</v>
      </c>
      <c r="G24" s="9">
        <v>35</v>
      </c>
      <c r="H24" s="9">
        <v>35</v>
      </c>
      <c r="I24" s="9">
        <v>10</v>
      </c>
      <c r="J24" s="9">
        <v>10</v>
      </c>
      <c r="K24" s="9">
        <v>186</v>
      </c>
      <c r="L24" s="9">
        <v>186</v>
      </c>
      <c r="M24" s="9"/>
      <c r="N24" s="9"/>
      <c r="O24" s="9"/>
      <c r="P24" s="9"/>
      <c r="Q24" s="9">
        <v>221</v>
      </c>
      <c r="R24" s="9">
        <v>221</v>
      </c>
      <c r="S24" s="9" t="s">
        <v>53</v>
      </c>
      <c r="T24" s="9" t="s">
        <v>53</v>
      </c>
      <c r="U24" s="9">
        <v>100</v>
      </c>
    </row>
    <row r="25" spans="1:21" ht="13.5" customHeight="1">
      <c r="A25" s="8">
        <f t="shared" si="0"/>
        <v>19</v>
      </c>
      <c r="B25" s="8" t="s">
        <v>38</v>
      </c>
      <c r="C25" s="9">
        <v>705</v>
      </c>
      <c r="D25" s="9">
        <v>965</v>
      </c>
      <c r="E25" s="9">
        <v>32</v>
      </c>
      <c r="F25" s="9">
        <v>24</v>
      </c>
      <c r="G25" s="9">
        <v>223</v>
      </c>
      <c r="H25" s="9">
        <v>167</v>
      </c>
      <c r="I25" s="9">
        <v>40</v>
      </c>
      <c r="J25" s="9">
        <v>29</v>
      </c>
      <c r="K25" s="9">
        <v>742</v>
      </c>
      <c r="L25" s="9">
        <v>538</v>
      </c>
      <c r="M25" s="9"/>
      <c r="N25" s="9"/>
      <c r="O25" s="9"/>
      <c r="P25" s="9"/>
      <c r="Q25" s="9">
        <v>965</v>
      </c>
      <c r="R25" s="9">
        <v>705</v>
      </c>
      <c r="S25" s="9" t="s">
        <v>53</v>
      </c>
      <c r="T25" s="9">
        <v>260</v>
      </c>
      <c r="U25" s="9">
        <v>73</v>
      </c>
    </row>
    <row r="26" spans="1:21" ht="13.5" customHeight="1">
      <c r="A26" s="8">
        <f t="shared" si="0"/>
        <v>20</v>
      </c>
      <c r="B26" s="8" t="s">
        <v>39</v>
      </c>
      <c r="C26" s="9">
        <v>246</v>
      </c>
      <c r="D26" s="9">
        <v>377</v>
      </c>
      <c r="E26" s="9">
        <v>9</v>
      </c>
      <c r="F26" s="9">
        <v>6</v>
      </c>
      <c r="G26" s="9">
        <v>62</v>
      </c>
      <c r="H26" s="9">
        <v>42</v>
      </c>
      <c r="I26" s="9">
        <v>17</v>
      </c>
      <c r="J26" s="9">
        <v>11</v>
      </c>
      <c r="K26" s="9">
        <v>315</v>
      </c>
      <c r="L26" s="9">
        <v>204</v>
      </c>
      <c r="M26" s="9"/>
      <c r="N26" s="9"/>
      <c r="O26" s="9"/>
      <c r="P26" s="9"/>
      <c r="Q26" s="9">
        <v>377</v>
      </c>
      <c r="R26" s="9">
        <v>246</v>
      </c>
      <c r="S26" s="9" t="s">
        <v>53</v>
      </c>
      <c r="T26" s="9">
        <v>131</v>
      </c>
      <c r="U26" s="9">
        <v>65</v>
      </c>
    </row>
    <row r="27" spans="1:21" ht="13.5" customHeight="1">
      <c r="A27" s="13">
        <f t="shared" si="0"/>
        <v>21</v>
      </c>
      <c r="B27" s="13" t="s">
        <v>40</v>
      </c>
      <c r="C27" s="14" t="s">
        <v>53</v>
      </c>
      <c r="D27" s="14" t="s">
        <v>53</v>
      </c>
      <c r="E27" s="14" t="s">
        <v>53</v>
      </c>
      <c r="F27" s="14" t="s">
        <v>53</v>
      </c>
      <c r="G27" s="14" t="s">
        <v>53</v>
      </c>
      <c r="H27" s="14" t="s">
        <v>53</v>
      </c>
      <c r="I27" s="14" t="s">
        <v>53</v>
      </c>
      <c r="J27" s="14" t="s">
        <v>53</v>
      </c>
      <c r="K27" s="14" t="s">
        <v>53</v>
      </c>
      <c r="L27" s="14" t="s">
        <v>53</v>
      </c>
      <c r="M27" s="9"/>
      <c r="N27" s="9"/>
      <c r="O27" s="9"/>
      <c r="P27" s="9"/>
      <c r="Q27" s="14" t="s">
        <v>53</v>
      </c>
      <c r="R27" s="14" t="s">
        <v>53</v>
      </c>
      <c r="S27" s="14" t="s">
        <v>53</v>
      </c>
      <c r="T27" s="14" t="s">
        <v>53</v>
      </c>
      <c r="U27" s="14" t="s">
        <v>53</v>
      </c>
    </row>
    <row r="28" spans="1:21" ht="13.5" customHeight="1">
      <c r="A28" s="13">
        <f t="shared" si="0"/>
        <v>22</v>
      </c>
      <c r="B28" s="22" t="s">
        <v>54</v>
      </c>
      <c r="C28" s="9">
        <v>693</v>
      </c>
      <c r="D28" s="9">
        <v>1225</v>
      </c>
      <c r="E28" s="9">
        <v>48</v>
      </c>
      <c r="F28" s="23">
        <v>25</v>
      </c>
      <c r="G28" s="9">
        <v>335</v>
      </c>
      <c r="H28" s="9">
        <v>174</v>
      </c>
      <c r="I28" s="9">
        <v>48</v>
      </c>
      <c r="J28" s="23">
        <v>28</v>
      </c>
      <c r="K28" s="9">
        <v>890</v>
      </c>
      <c r="L28" s="9">
        <v>519</v>
      </c>
      <c r="M28" s="9"/>
      <c r="N28" s="9"/>
      <c r="O28" s="9"/>
      <c r="P28" s="9"/>
      <c r="Q28" s="9">
        <v>1225</v>
      </c>
      <c r="R28" s="9">
        <v>693</v>
      </c>
      <c r="S28" s="9" t="s">
        <v>53</v>
      </c>
      <c r="T28" s="9">
        <v>532</v>
      </c>
      <c r="U28" s="9">
        <v>57</v>
      </c>
    </row>
    <row r="29" spans="1:21" s="12" customFormat="1" ht="25.5" customHeight="1">
      <c r="A29" s="16">
        <f t="shared" si="0"/>
        <v>23</v>
      </c>
      <c r="B29" s="17" t="s">
        <v>42</v>
      </c>
      <c r="C29" s="11">
        <v>44</v>
      </c>
      <c r="D29" s="11">
        <v>44</v>
      </c>
      <c r="E29" s="11">
        <v>1</v>
      </c>
      <c r="F29" s="11">
        <v>1</v>
      </c>
      <c r="G29" s="11">
        <v>7</v>
      </c>
      <c r="H29" s="11">
        <v>7</v>
      </c>
      <c r="I29" s="11">
        <v>2</v>
      </c>
      <c r="J29" s="11">
        <v>2</v>
      </c>
      <c r="K29" s="11">
        <v>37</v>
      </c>
      <c r="L29" s="11">
        <v>37</v>
      </c>
      <c r="M29" s="11"/>
      <c r="N29" s="11"/>
      <c r="O29" s="11"/>
      <c r="P29" s="11"/>
      <c r="Q29" s="11">
        <v>44</v>
      </c>
      <c r="R29" s="11">
        <v>44</v>
      </c>
      <c r="S29" s="11" t="s">
        <v>53</v>
      </c>
      <c r="T29" s="11" t="s">
        <v>53</v>
      </c>
      <c r="U29" s="11">
        <v>100</v>
      </c>
    </row>
    <row r="30" spans="1:21" ht="13.5" customHeight="1">
      <c r="A30" s="8">
        <f t="shared" si="0"/>
        <v>24</v>
      </c>
      <c r="B30" s="15" t="s">
        <v>43</v>
      </c>
      <c r="C30" s="9">
        <v>5.1</v>
      </c>
      <c r="D30" s="9">
        <v>5.1</v>
      </c>
      <c r="E30" s="9">
        <v>0.2</v>
      </c>
      <c r="F30" s="9">
        <v>0.2</v>
      </c>
      <c r="G30" s="9">
        <v>1.4</v>
      </c>
      <c r="H30" s="9">
        <v>1.4</v>
      </c>
      <c r="I30" s="9">
        <v>0.2</v>
      </c>
      <c r="J30" s="9">
        <v>0.2</v>
      </c>
      <c r="K30" s="9">
        <v>3.7</v>
      </c>
      <c r="L30" s="9">
        <v>3.7</v>
      </c>
      <c r="M30" s="9"/>
      <c r="N30" s="9"/>
      <c r="O30" s="9"/>
      <c r="P30" s="9"/>
      <c r="Q30" s="9">
        <v>5.1</v>
      </c>
      <c r="R30" s="9">
        <v>5.1</v>
      </c>
      <c r="S30" s="9" t="s">
        <v>53</v>
      </c>
      <c r="T30" s="9" t="s">
        <v>53</v>
      </c>
      <c r="U30" s="9">
        <v>100</v>
      </c>
    </row>
    <row r="31" spans="1:21" ht="13.5" customHeight="1">
      <c r="A31" s="18"/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8"/>
      <c r="T31" s="18"/>
      <c r="U31" s="24">
        <v>79.2</v>
      </c>
    </row>
    <row r="32" spans="1:21" ht="12.75">
      <c r="A32" s="71" t="s">
        <v>44</v>
      </c>
      <c r="B32" s="71"/>
      <c r="C32" s="71"/>
      <c r="D32" s="5"/>
      <c r="E32" s="5"/>
      <c r="F32" s="5"/>
      <c r="G32" s="5"/>
      <c r="H32" s="5" t="s">
        <v>45</v>
      </c>
      <c r="I32" s="5"/>
      <c r="J32" s="5"/>
      <c r="K32" s="5"/>
      <c r="L32" s="5"/>
      <c r="M32" s="5"/>
      <c r="N32" s="5"/>
      <c r="O32" s="73" t="s">
        <v>46</v>
      </c>
      <c r="P32" s="73"/>
      <c r="Q32" s="73"/>
      <c r="R32" s="5"/>
      <c r="S32" s="18"/>
      <c r="T32" s="18"/>
      <c r="U32" s="18"/>
    </row>
    <row r="33" spans="1:21" ht="12.75">
      <c r="A33" s="18"/>
      <c r="B33" s="20"/>
      <c r="C33" s="4"/>
      <c r="D33" s="69" t="s">
        <v>47</v>
      </c>
      <c r="E33" s="69"/>
      <c r="F33" s="69"/>
      <c r="G33" s="5"/>
      <c r="H33" s="4"/>
      <c r="I33" s="4"/>
      <c r="J33" s="4"/>
      <c r="K33" s="70" t="s">
        <v>48</v>
      </c>
      <c r="L33" s="70"/>
      <c r="M33" s="70"/>
      <c r="N33" s="5"/>
      <c r="O33" s="5"/>
      <c r="P33" s="4"/>
      <c r="Q33" s="4"/>
      <c r="R33" s="4"/>
      <c r="S33" s="69" t="s">
        <v>49</v>
      </c>
      <c r="T33" s="69"/>
      <c r="U33" s="69"/>
    </row>
    <row r="34" spans="1:21" ht="12.75">
      <c r="A34" s="18"/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8"/>
      <c r="T34" s="18"/>
      <c r="U34" s="18"/>
    </row>
  </sheetData>
  <mergeCells count="27">
    <mergeCell ref="S33:U33"/>
    <mergeCell ref="L2:O2"/>
    <mergeCell ref="A32:C32"/>
    <mergeCell ref="O32:Q32"/>
    <mergeCell ref="D33:F33"/>
    <mergeCell ref="K33:M33"/>
    <mergeCell ref="U4:U6"/>
    <mergeCell ref="M5:N5"/>
    <mergeCell ref="O5:P5"/>
    <mergeCell ref="S4:S6"/>
    <mergeCell ref="C1:P1"/>
    <mergeCell ref="B2:D2"/>
    <mergeCell ref="E2:G2"/>
    <mergeCell ref="H2:K2"/>
    <mergeCell ref="T4:T6"/>
    <mergeCell ref="Q4:R5"/>
    <mergeCell ref="I4:L4"/>
    <mergeCell ref="I5:J5"/>
    <mergeCell ref="K5:L5"/>
    <mergeCell ref="M4:P4"/>
    <mergeCell ref="E4:H4"/>
    <mergeCell ref="E5:F5"/>
    <mergeCell ref="G5:H5"/>
    <mergeCell ref="A4:A6"/>
    <mergeCell ref="B4:B6"/>
    <mergeCell ref="C4:C6"/>
    <mergeCell ref="D4:D6"/>
  </mergeCells>
  <printOptions/>
  <pageMargins left="0.1968503937007874" right="0" top="0.5905511811023623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F12" sqref="F12"/>
    </sheetView>
  </sheetViews>
  <sheetFormatPr defaultColWidth="9.140625" defaultRowHeight="12.75"/>
  <cols>
    <col min="1" max="1" width="2.8515625" style="1" customWidth="1"/>
    <col min="2" max="2" width="17.7109375" style="1" customWidth="1"/>
    <col min="3" max="3" width="10.28125" style="2" customWidth="1"/>
    <col min="4" max="4" width="9.57421875" style="2" customWidth="1"/>
    <col min="5" max="5" width="6.7109375" style="46" customWidth="1"/>
    <col min="6" max="6" width="7.7109375" style="2" customWidth="1"/>
    <col min="7" max="7" width="8.00390625" style="46" customWidth="1"/>
    <col min="8" max="8" width="9.28125" style="2" customWidth="1"/>
    <col min="9" max="10" width="6.7109375" style="2" customWidth="1"/>
    <col min="11" max="11" width="10.140625" style="46" customWidth="1"/>
    <col min="12" max="12" width="9.57421875" style="2" customWidth="1"/>
    <col min="13" max="16" width="3.7109375" style="2" customWidth="1"/>
    <col min="17" max="17" width="10.7109375" style="2" customWidth="1"/>
    <col min="18" max="18" width="9.7109375" style="2" customWidth="1"/>
    <col min="19" max="19" width="4.28125" style="1" customWidth="1"/>
    <col min="20" max="20" width="8.7109375" style="1" customWidth="1"/>
    <col min="21" max="21" width="7.7109375" style="1" customWidth="1"/>
    <col min="22" max="16384" width="9.140625" style="1" customWidth="1"/>
  </cols>
  <sheetData>
    <row r="1" spans="3:16" ht="12.75">
      <c r="C1" s="65" t="s">
        <v>64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2.75">
      <c r="B2" s="66" t="s">
        <v>1</v>
      </c>
      <c r="C2" s="66"/>
      <c r="D2" s="66"/>
      <c r="E2" s="40" t="s">
        <v>2</v>
      </c>
      <c r="F2" s="27"/>
      <c r="G2" s="47">
        <v>8042</v>
      </c>
      <c r="H2" s="27" t="s">
        <v>3</v>
      </c>
      <c r="I2" s="27"/>
      <c r="J2" s="33">
        <v>22879</v>
      </c>
      <c r="K2" s="40"/>
      <c r="L2" s="70" t="s">
        <v>4</v>
      </c>
      <c r="M2" s="70"/>
      <c r="N2" s="70"/>
      <c r="O2" s="70"/>
      <c r="P2" s="67">
        <f>J2+G2</f>
        <v>30921</v>
      </c>
      <c r="Q2" s="67"/>
    </row>
    <row r="3" spans="2:15" ht="12.75" hidden="1">
      <c r="B3" s="3"/>
      <c r="C3" s="5"/>
      <c r="D3" s="5"/>
      <c r="E3" s="41"/>
      <c r="F3" s="4"/>
      <c r="G3" s="41"/>
      <c r="H3" s="4"/>
      <c r="I3" s="4"/>
      <c r="J3" s="4"/>
      <c r="K3" s="41"/>
      <c r="L3" s="4"/>
      <c r="M3" s="4"/>
      <c r="N3" s="4"/>
      <c r="O3" s="4"/>
    </row>
    <row r="4" spans="1:21" s="7" customFormat="1" ht="12.75">
      <c r="A4" s="55" t="s">
        <v>5</v>
      </c>
      <c r="B4" s="55" t="s">
        <v>6</v>
      </c>
      <c r="C4" s="57" t="s">
        <v>70</v>
      </c>
      <c r="D4" s="60" t="s">
        <v>8</v>
      </c>
      <c r="E4" s="55" t="s">
        <v>9</v>
      </c>
      <c r="F4" s="55"/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61" t="s">
        <v>12</v>
      </c>
      <c r="R4" s="62"/>
      <c r="S4" s="60" t="s">
        <v>13</v>
      </c>
      <c r="T4" s="60" t="s">
        <v>14</v>
      </c>
      <c r="U4" s="60" t="s">
        <v>15</v>
      </c>
    </row>
    <row r="5" spans="1:21" s="7" customFormat="1" ht="31.5" customHeight="1">
      <c r="A5" s="55"/>
      <c r="B5" s="55"/>
      <c r="C5" s="58"/>
      <c r="D5" s="58"/>
      <c r="E5" s="56" t="s">
        <v>16</v>
      </c>
      <c r="F5" s="56"/>
      <c r="G5" s="56" t="s">
        <v>17</v>
      </c>
      <c r="H5" s="56"/>
      <c r="I5" s="56" t="s">
        <v>16</v>
      </c>
      <c r="J5" s="56"/>
      <c r="K5" s="56" t="s">
        <v>17</v>
      </c>
      <c r="L5" s="56"/>
      <c r="M5" s="56" t="s">
        <v>16</v>
      </c>
      <c r="N5" s="56"/>
      <c r="O5" s="56" t="s">
        <v>17</v>
      </c>
      <c r="P5" s="56"/>
      <c r="Q5" s="63"/>
      <c r="R5" s="64"/>
      <c r="S5" s="58"/>
      <c r="T5" s="58"/>
      <c r="U5" s="58"/>
    </row>
    <row r="6" spans="1:21" s="7" customFormat="1" ht="15" customHeight="1">
      <c r="A6" s="55"/>
      <c r="B6" s="55"/>
      <c r="C6" s="59"/>
      <c r="D6" s="59"/>
      <c r="E6" s="17" t="s">
        <v>18</v>
      </c>
      <c r="F6" s="6" t="s">
        <v>19</v>
      </c>
      <c r="G6" s="17" t="s">
        <v>18</v>
      </c>
      <c r="H6" s="6" t="s">
        <v>19</v>
      </c>
      <c r="I6" s="6" t="s">
        <v>18</v>
      </c>
      <c r="J6" s="6" t="s">
        <v>19</v>
      </c>
      <c r="K6" s="17" t="s">
        <v>18</v>
      </c>
      <c r="L6" s="6" t="s">
        <v>19</v>
      </c>
      <c r="M6" s="6" t="s">
        <v>18</v>
      </c>
      <c r="N6" s="6" t="s">
        <v>19</v>
      </c>
      <c r="O6" s="6" t="s">
        <v>18</v>
      </c>
      <c r="P6" s="6" t="s">
        <v>19</v>
      </c>
      <c r="Q6" s="6" t="s">
        <v>18</v>
      </c>
      <c r="R6" s="6" t="s">
        <v>19</v>
      </c>
      <c r="S6" s="59"/>
      <c r="T6" s="59"/>
      <c r="U6" s="59"/>
    </row>
    <row r="7" spans="1:21" ht="13.5" customHeight="1">
      <c r="A7" s="6">
        <v>1</v>
      </c>
      <c r="B7" s="8" t="s">
        <v>20</v>
      </c>
      <c r="C7" s="34">
        <f>H7+L7</f>
        <v>1385.21</v>
      </c>
      <c r="D7" s="34">
        <f>G7+K7</f>
        <v>1385.21</v>
      </c>
      <c r="E7" s="42">
        <v>30</v>
      </c>
      <c r="F7" s="34">
        <v>30</v>
      </c>
      <c r="G7" s="42">
        <f>(E7*($G2))/1000</f>
        <v>241.26</v>
      </c>
      <c r="H7" s="37">
        <f>F7*G2/1000</f>
        <v>241.26</v>
      </c>
      <c r="I7" s="34">
        <v>50</v>
      </c>
      <c r="J7" s="34">
        <v>50</v>
      </c>
      <c r="K7" s="42">
        <f>I7*J2/1000</f>
        <v>1143.95</v>
      </c>
      <c r="L7" s="34">
        <f>J7*J2/1000</f>
        <v>1143.95</v>
      </c>
      <c r="M7" s="34"/>
      <c r="N7" s="34"/>
      <c r="O7" s="34"/>
      <c r="P7" s="34"/>
      <c r="Q7" s="34">
        <v>1385.21</v>
      </c>
      <c r="R7" s="34">
        <v>1385.21</v>
      </c>
      <c r="S7" s="34"/>
      <c r="T7" s="34">
        <v>0</v>
      </c>
      <c r="U7" s="34">
        <f>R7/Q7*100</f>
        <v>100</v>
      </c>
    </row>
    <row r="8" spans="1:21" ht="13.5" customHeight="1">
      <c r="A8" s="6">
        <f>A7+1</f>
        <v>2</v>
      </c>
      <c r="B8" s="8" t="s">
        <v>21</v>
      </c>
      <c r="C8" s="34">
        <f aca="true" t="shared" si="0" ref="C8:C39">H8+L8</f>
        <v>3079.63</v>
      </c>
      <c r="D8" s="34">
        <f aca="true" t="shared" si="1" ref="D8:D39">G8+K8</f>
        <v>3079.63</v>
      </c>
      <c r="E8" s="42">
        <v>70</v>
      </c>
      <c r="F8" s="34">
        <v>70</v>
      </c>
      <c r="G8" s="42">
        <f>(E8*($G2))/1000</f>
        <v>562.94</v>
      </c>
      <c r="H8" s="37">
        <f>F8*G2/1000</f>
        <v>562.94</v>
      </c>
      <c r="I8" s="34">
        <v>110</v>
      </c>
      <c r="J8" s="34">
        <v>110</v>
      </c>
      <c r="K8" s="42">
        <f>I8*J2/1000</f>
        <v>2516.69</v>
      </c>
      <c r="L8" s="34">
        <f>J8*J2/1000</f>
        <v>2516.69</v>
      </c>
      <c r="M8" s="34"/>
      <c r="N8" s="34"/>
      <c r="O8" s="34"/>
      <c r="P8" s="34"/>
      <c r="Q8" s="34">
        <v>3079.63</v>
      </c>
      <c r="R8" s="34">
        <v>3079.63</v>
      </c>
      <c r="S8" s="34"/>
      <c r="T8" s="34">
        <v>0</v>
      </c>
      <c r="U8" s="34">
        <f aca="true" t="shared" si="2" ref="U8:U39">R8/Q8*100</f>
        <v>100</v>
      </c>
    </row>
    <row r="9" spans="1:21" ht="13.5" customHeight="1">
      <c r="A9" s="6">
        <f aca="true" t="shared" si="3" ref="A9:A39">A8+1</f>
        <v>3</v>
      </c>
      <c r="B9" s="8" t="s">
        <v>22</v>
      </c>
      <c r="C9" s="34">
        <f t="shared" si="0"/>
        <v>524.41</v>
      </c>
      <c r="D9" s="34">
        <f t="shared" si="1"/>
        <v>915.847</v>
      </c>
      <c r="E9" s="42">
        <v>20</v>
      </c>
      <c r="F9" s="34">
        <v>14</v>
      </c>
      <c r="G9" s="42">
        <f>(E9*($G2))/1000</f>
        <v>160.84</v>
      </c>
      <c r="H9" s="37">
        <f>F9*G2/1000</f>
        <v>112.588</v>
      </c>
      <c r="I9" s="34">
        <v>33</v>
      </c>
      <c r="J9" s="34">
        <v>18</v>
      </c>
      <c r="K9" s="42">
        <f>I9*J2/1000</f>
        <v>755.007</v>
      </c>
      <c r="L9" s="34">
        <f>J9*J2/1000</f>
        <v>411.822</v>
      </c>
      <c r="M9" s="34"/>
      <c r="N9" s="34"/>
      <c r="O9" s="34"/>
      <c r="P9" s="34"/>
      <c r="Q9" s="34">
        <v>915.847</v>
      </c>
      <c r="R9" s="34">
        <v>524.41</v>
      </c>
      <c r="S9" s="34"/>
      <c r="T9" s="34">
        <v>391.437</v>
      </c>
      <c r="U9" s="34">
        <f t="shared" si="2"/>
        <v>57.25956409749663</v>
      </c>
    </row>
    <row r="10" spans="1:21" ht="13.5" customHeight="1">
      <c r="A10" s="6">
        <f t="shared" si="3"/>
        <v>4</v>
      </c>
      <c r="B10" s="8" t="s">
        <v>23</v>
      </c>
      <c r="C10" s="34">
        <f t="shared" si="0"/>
        <v>37.7847</v>
      </c>
      <c r="D10" s="34">
        <f t="shared" si="1"/>
        <v>115.64200000000001</v>
      </c>
      <c r="E10" s="42">
        <v>3</v>
      </c>
      <c r="F10" s="34">
        <v>1</v>
      </c>
      <c r="G10" s="42">
        <f>(E10*($G2))/1000</f>
        <v>24.126</v>
      </c>
      <c r="H10" s="37">
        <f>F10*G2/1000</f>
        <v>8.042</v>
      </c>
      <c r="I10" s="34">
        <v>4</v>
      </c>
      <c r="J10" s="34">
        <v>1.3</v>
      </c>
      <c r="K10" s="42">
        <f>I10*J2/1000</f>
        <v>91.516</v>
      </c>
      <c r="L10" s="34">
        <f>J10*J2/1000</f>
        <v>29.7427</v>
      </c>
      <c r="M10" s="34"/>
      <c r="N10" s="34"/>
      <c r="O10" s="34"/>
      <c r="P10" s="34"/>
      <c r="Q10" s="34">
        <v>115.64200000000001</v>
      </c>
      <c r="R10" s="34">
        <v>37.7847</v>
      </c>
      <c r="S10" s="34"/>
      <c r="T10" s="34">
        <v>77.85730000000001</v>
      </c>
      <c r="U10" s="34">
        <f t="shared" si="2"/>
        <v>32.6738555196209</v>
      </c>
    </row>
    <row r="11" spans="1:21" s="12" customFormat="1" ht="30" customHeight="1">
      <c r="A11" s="6">
        <f t="shared" si="3"/>
        <v>5</v>
      </c>
      <c r="B11" s="25" t="s">
        <v>65</v>
      </c>
      <c r="C11" s="34">
        <f t="shared" si="0"/>
        <v>1418.625</v>
      </c>
      <c r="D11" s="34">
        <f t="shared" si="1"/>
        <v>1425.42</v>
      </c>
      <c r="E11" s="43">
        <v>35</v>
      </c>
      <c r="F11" s="34">
        <v>37</v>
      </c>
      <c r="G11" s="42">
        <f>(E11*($G2))/1000</f>
        <v>281.47</v>
      </c>
      <c r="H11" s="37">
        <f>G2*F11/1000</f>
        <v>297.554</v>
      </c>
      <c r="I11" s="37">
        <v>50</v>
      </c>
      <c r="J11" s="37">
        <v>49</v>
      </c>
      <c r="K11" s="42">
        <f>I11*J2/1000</f>
        <v>1143.95</v>
      </c>
      <c r="L11" s="34">
        <f>J11*J2/1000</f>
        <v>1121.071</v>
      </c>
      <c r="M11" s="37"/>
      <c r="N11" s="37"/>
      <c r="O11" s="37"/>
      <c r="P11" s="37"/>
      <c r="Q11" s="37">
        <v>1425.42</v>
      </c>
      <c r="R11" s="37">
        <v>1418.625</v>
      </c>
      <c r="S11" s="37"/>
      <c r="T11" s="37">
        <v>6.795000000000073</v>
      </c>
      <c r="U11" s="34">
        <f t="shared" si="2"/>
        <v>99.52329839626215</v>
      </c>
    </row>
    <row r="12" spans="1:21" ht="13.5" customHeight="1">
      <c r="A12" s="6">
        <f t="shared" si="3"/>
        <v>6</v>
      </c>
      <c r="B12" s="8" t="s">
        <v>25</v>
      </c>
      <c r="C12" s="34">
        <f t="shared" si="0"/>
        <v>4673.932</v>
      </c>
      <c r="D12" s="34">
        <f t="shared" si="1"/>
        <v>6697.26</v>
      </c>
      <c r="E12" s="42">
        <v>150</v>
      </c>
      <c r="F12" s="34">
        <v>126</v>
      </c>
      <c r="G12" s="42">
        <f>(E12*($G2))/1000</f>
        <v>1206.3</v>
      </c>
      <c r="H12" s="37">
        <f>G2*F12/1000</f>
        <v>1013.292</v>
      </c>
      <c r="I12" s="34">
        <v>240</v>
      </c>
      <c r="J12" s="34">
        <v>160</v>
      </c>
      <c r="K12" s="42">
        <f>I12*J2/1000</f>
        <v>5490.96</v>
      </c>
      <c r="L12" s="34">
        <f>J12*J2/1000</f>
        <v>3660.64</v>
      </c>
      <c r="M12" s="34"/>
      <c r="N12" s="34"/>
      <c r="O12" s="34"/>
      <c r="P12" s="34"/>
      <c r="Q12" s="34">
        <v>6697.26</v>
      </c>
      <c r="R12" s="34">
        <v>4673.932</v>
      </c>
      <c r="S12" s="34"/>
      <c r="T12" s="34">
        <v>2023.3280000000004</v>
      </c>
      <c r="U12" s="34">
        <f t="shared" si="2"/>
        <v>69.78871956591203</v>
      </c>
    </row>
    <row r="13" spans="1:21" ht="13.5" customHeight="1">
      <c r="A13" s="6">
        <f t="shared" si="3"/>
        <v>7</v>
      </c>
      <c r="B13" s="8" t="s">
        <v>26</v>
      </c>
      <c r="C13" s="34">
        <f t="shared" si="0"/>
        <v>7457.3820000000005</v>
      </c>
      <c r="D13" s="34">
        <f t="shared" si="1"/>
        <v>8874.2</v>
      </c>
      <c r="E13" s="42">
        <v>250</v>
      </c>
      <c r="F13" s="34">
        <v>199</v>
      </c>
      <c r="G13" s="42">
        <f>(E13*($G2))/1000</f>
        <v>2010.5</v>
      </c>
      <c r="H13" s="37">
        <f>G2*F13/1000</f>
        <v>1600.358</v>
      </c>
      <c r="I13" s="34">
        <v>300</v>
      </c>
      <c r="J13" s="34">
        <v>256</v>
      </c>
      <c r="K13" s="42">
        <f>I13*J2/1000</f>
        <v>6863.7</v>
      </c>
      <c r="L13" s="34">
        <f>J13*J2/1000</f>
        <v>5857.024</v>
      </c>
      <c r="M13" s="34"/>
      <c r="N13" s="34"/>
      <c r="O13" s="34"/>
      <c r="P13" s="34"/>
      <c r="Q13" s="34">
        <v>8874.2</v>
      </c>
      <c r="R13" s="34">
        <v>7457.3820000000005</v>
      </c>
      <c r="S13" s="34"/>
      <c r="T13" s="34">
        <v>1416.8180000000002</v>
      </c>
      <c r="U13" s="34">
        <f t="shared" si="2"/>
        <v>84.034414369746</v>
      </c>
    </row>
    <row r="14" spans="1:21" ht="13.5" customHeight="1">
      <c r="A14" s="6">
        <f t="shared" si="3"/>
        <v>8</v>
      </c>
      <c r="B14" s="8" t="s">
        <v>27</v>
      </c>
      <c r="C14" s="34">
        <f t="shared" si="0"/>
        <v>2285.66</v>
      </c>
      <c r="D14" s="34">
        <f t="shared" si="1"/>
        <v>5782.1</v>
      </c>
      <c r="E14" s="42">
        <v>150</v>
      </c>
      <c r="F14" s="34">
        <v>68</v>
      </c>
      <c r="G14" s="42">
        <f>(E14*($G2))/1000</f>
        <v>1206.3</v>
      </c>
      <c r="H14" s="37">
        <f>G2*F14/1000</f>
        <v>546.856</v>
      </c>
      <c r="I14" s="34">
        <v>200</v>
      </c>
      <c r="J14" s="34">
        <v>76</v>
      </c>
      <c r="K14" s="42">
        <f>I14*J2/1000</f>
        <v>4575.8</v>
      </c>
      <c r="L14" s="34">
        <f>J14*J2/1000</f>
        <v>1738.804</v>
      </c>
      <c r="M14" s="34"/>
      <c r="N14" s="34"/>
      <c r="O14" s="34"/>
      <c r="P14" s="34"/>
      <c r="Q14" s="34">
        <v>5782.1</v>
      </c>
      <c r="R14" s="34">
        <v>2285.66</v>
      </c>
      <c r="S14" s="34"/>
      <c r="T14" s="34">
        <v>3496.44</v>
      </c>
      <c r="U14" s="34">
        <f t="shared" si="2"/>
        <v>39.529928572663906</v>
      </c>
    </row>
    <row r="15" spans="1:21" ht="13.5" customHeight="1">
      <c r="A15" s="6">
        <f t="shared" si="3"/>
        <v>9</v>
      </c>
      <c r="B15" s="8" t="s">
        <v>28</v>
      </c>
      <c r="C15" s="34">
        <f t="shared" si="0"/>
        <v>2123.573</v>
      </c>
      <c r="D15" s="34">
        <f t="shared" si="1"/>
        <v>3537.21</v>
      </c>
      <c r="E15" s="42">
        <v>70</v>
      </c>
      <c r="F15" s="34">
        <v>45</v>
      </c>
      <c r="G15" s="42">
        <f>(E15*($G2))/1000</f>
        <v>562.94</v>
      </c>
      <c r="H15" s="37">
        <f>G2*F15/1000</f>
        <v>361.89</v>
      </c>
      <c r="I15" s="34">
        <v>130</v>
      </c>
      <c r="J15" s="34">
        <v>77</v>
      </c>
      <c r="K15" s="42">
        <f>I15*J2/1000</f>
        <v>2974.27</v>
      </c>
      <c r="L15" s="34">
        <f>J15*J2/1000</f>
        <v>1761.683</v>
      </c>
      <c r="M15" s="34"/>
      <c r="N15" s="34"/>
      <c r="O15" s="34"/>
      <c r="P15" s="34"/>
      <c r="Q15" s="34">
        <v>3537.21</v>
      </c>
      <c r="R15" s="34">
        <v>2123.573</v>
      </c>
      <c r="S15" s="34"/>
      <c r="T15" s="34">
        <v>1413.6370000000002</v>
      </c>
      <c r="U15" s="34">
        <f t="shared" si="2"/>
        <v>60.03525377345421</v>
      </c>
    </row>
    <row r="16" spans="1:21" ht="13.5" customHeight="1">
      <c r="A16" s="6">
        <f t="shared" si="3"/>
        <v>10</v>
      </c>
      <c r="B16" s="8" t="s">
        <v>29</v>
      </c>
      <c r="C16" s="34">
        <f t="shared" si="0"/>
        <v>324.047</v>
      </c>
      <c r="D16" s="34">
        <f t="shared" si="1"/>
        <v>377.84700000000004</v>
      </c>
      <c r="E16" s="42">
        <v>10</v>
      </c>
      <c r="F16" s="34">
        <v>9</v>
      </c>
      <c r="G16" s="42">
        <f>(E16*($G2))/1000</f>
        <v>80.42</v>
      </c>
      <c r="H16" s="37">
        <f>G2*F16/1000</f>
        <v>72.378</v>
      </c>
      <c r="I16" s="34">
        <v>13</v>
      </c>
      <c r="J16" s="34">
        <v>11</v>
      </c>
      <c r="K16" s="42">
        <f>I16*J2/1000</f>
        <v>297.427</v>
      </c>
      <c r="L16" s="34">
        <f>J16*J2/1000</f>
        <v>251.669</v>
      </c>
      <c r="M16" s="34"/>
      <c r="N16" s="34"/>
      <c r="O16" s="34"/>
      <c r="P16" s="34"/>
      <c r="Q16" s="34">
        <v>377.84700000000004</v>
      </c>
      <c r="R16" s="34">
        <v>324.047</v>
      </c>
      <c r="S16" s="34"/>
      <c r="T16" s="34">
        <v>53.8</v>
      </c>
      <c r="U16" s="34">
        <f t="shared" si="2"/>
        <v>85.76143253750857</v>
      </c>
    </row>
    <row r="17" spans="1:21" ht="13.5" customHeight="1">
      <c r="A17" s="6">
        <f t="shared" si="3"/>
        <v>11</v>
      </c>
      <c r="B17" s="8" t="s">
        <v>31</v>
      </c>
      <c r="C17" s="34">
        <f t="shared" si="0"/>
        <v>531.205</v>
      </c>
      <c r="D17" s="34">
        <f t="shared" si="1"/>
        <v>554.084</v>
      </c>
      <c r="E17" s="42">
        <v>12</v>
      </c>
      <c r="F17" s="34">
        <v>12</v>
      </c>
      <c r="G17" s="42">
        <f>(E17*($G2))/1000</f>
        <v>96.504</v>
      </c>
      <c r="H17" s="37">
        <f>G2*F17/1000</f>
        <v>96.504</v>
      </c>
      <c r="I17" s="34">
        <v>20</v>
      </c>
      <c r="J17" s="34">
        <v>19</v>
      </c>
      <c r="K17" s="42">
        <f>I17*J2/1000</f>
        <v>457.58</v>
      </c>
      <c r="L17" s="34">
        <f>J17*J2/1000</f>
        <v>434.701</v>
      </c>
      <c r="M17" s="34"/>
      <c r="N17" s="34"/>
      <c r="O17" s="34"/>
      <c r="P17" s="34"/>
      <c r="Q17" s="34">
        <v>554.084</v>
      </c>
      <c r="R17" s="34">
        <v>531.205</v>
      </c>
      <c r="S17" s="34"/>
      <c r="T17" s="34">
        <v>22.878999999999905</v>
      </c>
      <c r="U17" s="34">
        <f t="shared" si="2"/>
        <v>95.87084268811229</v>
      </c>
    </row>
    <row r="18" spans="1:21" ht="13.5" customHeight="1">
      <c r="A18" s="6">
        <f t="shared" si="3"/>
        <v>12</v>
      </c>
      <c r="B18" s="1" t="s">
        <v>67</v>
      </c>
      <c r="C18" s="34">
        <f t="shared" si="0"/>
        <v>1319.067</v>
      </c>
      <c r="D18" s="34">
        <f t="shared" si="1"/>
        <v>1465.63</v>
      </c>
      <c r="E18" s="42">
        <v>40</v>
      </c>
      <c r="F18" s="34">
        <v>36</v>
      </c>
      <c r="G18" s="42">
        <f>(E18*($G2))/1000</f>
        <v>321.68</v>
      </c>
      <c r="H18" s="37">
        <f>G2*F18/1000</f>
        <v>289.512</v>
      </c>
      <c r="I18" s="34">
        <v>50</v>
      </c>
      <c r="J18" s="34">
        <v>45</v>
      </c>
      <c r="K18" s="42">
        <f>I18*J2/1000</f>
        <v>1143.95</v>
      </c>
      <c r="L18" s="34">
        <f>J18*J2/1000</f>
        <v>1029.555</v>
      </c>
      <c r="M18" s="34"/>
      <c r="N18" s="34"/>
      <c r="O18" s="34"/>
      <c r="P18" s="34"/>
      <c r="Q18" s="34">
        <v>1465.63</v>
      </c>
      <c r="R18" s="34">
        <v>1319.067</v>
      </c>
      <c r="S18" s="34"/>
      <c r="T18" s="34">
        <v>146.5630000000001</v>
      </c>
      <c r="U18" s="34">
        <f t="shared" si="2"/>
        <v>89.99999999999999</v>
      </c>
    </row>
    <row r="19" spans="1:21" ht="13.5" customHeight="1">
      <c r="A19" s="6">
        <f t="shared" si="3"/>
        <v>13</v>
      </c>
      <c r="B19" s="30" t="s">
        <v>59</v>
      </c>
      <c r="C19" s="34">
        <f t="shared" si="0"/>
        <v>61.2185</v>
      </c>
      <c r="D19" s="34">
        <f t="shared" si="1"/>
        <v>99.558</v>
      </c>
      <c r="E19" s="42">
        <v>1</v>
      </c>
      <c r="F19" s="34">
        <v>0.5</v>
      </c>
      <c r="G19" s="42">
        <f>(E19*($G2))/1000</f>
        <v>8.042</v>
      </c>
      <c r="H19" s="37">
        <f>G2*F19/1000</f>
        <v>4.021</v>
      </c>
      <c r="I19" s="34">
        <v>4</v>
      </c>
      <c r="J19" s="34">
        <v>2.5</v>
      </c>
      <c r="K19" s="42">
        <f>I19*J2/1000</f>
        <v>91.516</v>
      </c>
      <c r="L19" s="34">
        <f>J19*J2/1000</f>
        <v>57.1975</v>
      </c>
      <c r="M19" s="34"/>
      <c r="N19" s="34"/>
      <c r="O19" s="34"/>
      <c r="P19" s="34"/>
      <c r="Q19" s="34">
        <v>99.558</v>
      </c>
      <c r="R19" s="34">
        <v>61.2185</v>
      </c>
      <c r="S19" s="34"/>
      <c r="T19" s="34">
        <v>38.33950000000001</v>
      </c>
      <c r="U19" s="34">
        <f t="shared" si="2"/>
        <v>61.49028706884428</v>
      </c>
    </row>
    <row r="20" spans="1:21" ht="13.5" customHeight="1">
      <c r="A20" s="6">
        <f t="shared" si="3"/>
        <v>14</v>
      </c>
      <c r="B20" s="30" t="s">
        <v>38</v>
      </c>
      <c r="C20" s="34">
        <f t="shared" si="0"/>
        <v>825.578</v>
      </c>
      <c r="D20" s="34">
        <f t="shared" si="1"/>
        <v>1172.504</v>
      </c>
      <c r="E20" s="42">
        <v>32</v>
      </c>
      <c r="F20" s="34">
        <v>23</v>
      </c>
      <c r="G20" s="42">
        <f>(E20*($G2))/1000</f>
        <v>257.344</v>
      </c>
      <c r="H20" s="37">
        <f>G2*F20/1000</f>
        <v>184.966</v>
      </c>
      <c r="I20" s="34">
        <v>40</v>
      </c>
      <c r="J20" s="34">
        <v>28</v>
      </c>
      <c r="K20" s="42">
        <f>I20*J2/1000</f>
        <v>915.16</v>
      </c>
      <c r="L20" s="34">
        <f>J20*J2/1000</f>
        <v>640.612</v>
      </c>
      <c r="M20" s="34"/>
      <c r="N20" s="34"/>
      <c r="O20" s="34"/>
      <c r="P20" s="34"/>
      <c r="Q20" s="34">
        <v>1172.504</v>
      </c>
      <c r="R20" s="34">
        <v>825.578</v>
      </c>
      <c r="S20" s="34"/>
      <c r="T20" s="34">
        <v>346.92599999999993</v>
      </c>
      <c r="U20" s="34">
        <f t="shared" si="2"/>
        <v>70.41152951290572</v>
      </c>
    </row>
    <row r="21" spans="1:21" ht="13.5" customHeight="1">
      <c r="A21" s="6">
        <f t="shared" si="3"/>
        <v>15</v>
      </c>
      <c r="B21" s="30" t="s">
        <v>68</v>
      </c>
      <c r="C21" s="34">
        <f t="shared" si="0"/>
        <v>277.042</v>
      </c>
      <c r="D21" s="34">
        <f t="shared" si="1"/>
        <v>461.32099999999997</v>
      </c>
      <c r="E21" s="42">
        <v>9</v>
      </c>
      <c r="F21" s="34">
        <v>6</v>
      </c>
      <c r="G21" s="42">
        <f>(E21*($G2))/1000</f>
        <v>72.378</v>
      </c>
      <c r="H21" s="37">
        <f>G2*F21/1000</f>
        <v>48.252</v>
      </c>
      <c r="I21" s="34">
        <v>17</v>
      </c>
      <c r="J21" s="34">
        <v>10</v>
      </c>
      <c r="K21" s="42">
        <f>I21*J2/1000</f>
        <v>388.943</v>
      </c>
      <c r="L21" s="34">
        <f>J21*J2/1000</f>
        <v>228.79</v>
      </c>
      <c r="M21" s="34"/>
      <c r="N21" s="34"/>
      <c r="O21" s="34"/>
      <c r="P21" s="34"/>
      <c r="Q21" s="34">
        <v>461.32099999999997</v>
      </c>
      <c r="R21" s="34">
        <v>277.042</v>
      </c>
      <c r="S21" s="34"/>
      <c r="T21" s="34">
        <v>184.279</v>
      </c>
      <c r="U21" s="34">
        <f t="shared" si="2"/>
        <v>60.05406213894447</v>
      </c>
    </row>
    <row r="22" spans="1:21" ht="13.5" customHeight="1">
      <c r="A22" s="6">
        <f t="shared" si="3"/>
        <v>16</v>
      </c>
      <c r="B22" s="30" t="s">
        <v>41</v>
      </c>
      <c r="C22" s="34">
        <f t="shared" si="0"/>
        <v>15460.5</v>
      </c>
      <c r="D22" s="34">
        <f t="shared" si="1"/>
        <v>30921</v>
      </c>
      <c r="E22" s="42">
        <v>1</v>
      </c>
      <c r="F22" s="34">
        <v>0.5</v>
      </c>
      <c r="G22" s="42">
        <f>(E22*($G2))</f>
        <v>8042</v>
      </c>
      <c r="H22" s="37">
        <f>G2*F22</f>
        <v>4021</v>
      </c>
      <c r="I22" s="34">
        <v>1</v>
      </c>
      <c r="J22" s="34">
        <v>0.5</v>
      </c>
      <c r="K22" s="42">
        <f>I22*J2</f>
        <v>22879</v>
      </c>
      <c r="L22" s="34">
        <f>J22*J2</f>
        <v>11439.5</v>
      </c>
      <c r="M22" s="34"/>
      <c r="N22" s="34"/>
      <c r="O22" s="34"/>
      <c r="P22" s="34"/>
      <c r="Q22" s="34">
        <v>30921</v>
      </c>
      <c r="R22" s="34">
        <v>15460.5</v>
      </c>
      <c r="S22" s="34"/>
      <c r="T22" s="34">
        <f>Q22-R22</f>
        <v>15460.5</v>
      </c>
      <c r="U22" s="34">
        <f t="shared" si="2"/>
        <v>50</v>
      </c>
    </row>
    <row r="23" spans="1:21" ht="13.5" customHeight="1">
      <c r="A23" s="6">
        <f t="shared" si="3"/>
        <v>17</v>
      </c>
      <c r="B23" s="30" t="s">
        <v>34</v>
      </c>
      <c r="C23" s="34">
        <f t="shared" si="0"/>
        <v>10246.94</v>
      </c>
      <c r="D23" s="34">
        <f t="shared" si="1"/>
        <v>16604.45</v>
      </c>
      <c r="E23" s="42">
        <v>500</v>
      </c>
      <c r="F23" s="34">
        <v>250</v>
      </c>
      <c r="G23" s="42">
        <f>(E23*($G2))/1000</f>
        <v>4021</v>
      </c>
      <c r="H23" s="37">
        <f>G2*F23/1000</f>
        <v>2010.5</v>
      </c>
      <c r="I23" s="34">
        <v>550</v>
      </c>
      <c r="J23" s="34">
        <v>360</v>
      </c>
      <c r="K23" s="42">
        <f>I23*J2/1000</f>
        <v>12583.45</v>
      </c>
      <c r="L23" s="34">
        <f>J23*J2/1000</f>
        <v>8236.44</v>
      </c>
      <c r="M23" s="34"/>
      <c r="N23" s="34"/>
      <c r="O23" s="34"/>
      <c r="P23" s="34"/>
      <c r="Q23" s="34">
        <v>16604.45</v>
      </c>
      <c r="R23" s="34">
        <v>10246.94</v>
      </c>
      <c r="S23" s="34"/>
      <c r="T23" s="34">
        <v>6357.51</v>
      </c>
      <c r="U23" s="34">
        <f t="shared" si="2"/>
        <v>61.71201093682718</v>
      </c>
    </row>
    <row r="24" spans="1:21" ht="13.5" customHeight="1">
      <c r="A24" s="6">
        <f t="shared" si="3"/>
        <v>18</v>
      </c>
      <c r="B24" s="32" t="s">
        <v>69</v>
      </c>
      <c r="C24" s="34">
        <f t="shared" si="0"/>
        <v>1131.047</v>
      </c>
      <c r="D24" s="34">
        <f t="shared" si="1"/>
        <v>2003.63</v>
      </c>
      <c r="E24" s="42">
        <v>50</v>
      </c>
      <c r="F24" s="34">
        <v>24</v>
      </c>
      <c r="G24" s="42">
        <f>(E24*($G2))/1000</f>
        <v>402.1</v>
      </c>
      <c r="H24" s="37">
        <f>G2*F24/1000</f>
        <v>193.008</v>
      </c>
      <c r="I24" s="34">
        <v>70</v>
      </c>
      <c r="J24" s="34">
        <v>41</v>
      </c>
      <c r="K24" s="42">
        <f>I24*J2/1000</f>
        <v>1601.53</v>
      </c>
      <c r="L24" s="34">
        <f>J24*J2/1000</f>
        <v>938.039</v>
      </c>
      <c r="M24" s="34"/>
      <c r="N24" s="34"/>
      <c r="O24" s="34"/>
      <c r="P24" s="34"/>
      <c r="Q24" s="34">
        <v>2003.63</v>
      </c>
      <c r="R24" s="34">
        <v>1131.047</v>
      </c>
      <c r="S24" s="34"/>
      <c r="T24" s="34">
        <v>872.5830000000001</v>
      </c>
      <c r="U24" s="34">
        <f t="shared" si="2"/>
        <v>56.44989344340022</v>
      </c>
    </row>
    <row r="25" spans="1:21" ht="13.5" customHeight="1">
      <c r="A25" s="6">
        <f t="shared" si="3"/>
        <v>19</v>
      </c>
      <c r="B25" s="8" t="s">
        <v>37</v>
      </c>
      <c r="C25" s="34">
        <f t="shared" si="0"/>
        <v>252.3612</v>
      </c>
      <c r="D25" s="34">
        <f t="shared" si="1"/>
        <v>269</v>
      </c>
      <c r="E25" s="42">
        <v>5</v>
      </c>
      <c r="F25" s="34">
        <v>3.5</v>
      </c>
      <c r="G25" s="42">
        <f>(E25*($G2))/1000</f>
        <v>40.21</v>
      </c>
      <c r="H25" s="37">
        <f>G2*F25/1000</f>
        <v>28.147</v>
      </c>
      <c r="I25" s="34">
        <v>10</v>
      </c>
      <c r="J25" s="34">
        <v>9.8</v>
      </c>
      <c r="K25" s="42">
        <f>I25*J2/1000</f>
        <v>228.79</v>
      </c>
      <c r="L25" s="34">
        <f>J25*J2/1000</f>
        <v>224.2142</v>
      </c>
      <c r="M25" s="34"/>
      <c r="N25" s="34"/>
      <c r="O25" s="34"/>
      <c r="P25" s="34"/>
      <c r="Q25" s="34">
        <v>269</v>
      </c>
      <c r="R25" s="34">
        <v>252.3612</v>
      </c>
      <c r="S25" s="34"/>
      <c r="T25" s="34">
        <v>16.638800000000003</v>
      </c>
      <c r="U25" s="34">
        <f t="shared" si="2"/>
        <v>93.81457249070631</v>
      </c>
    </row>
    <row r="26" spans="1:21" ht="13.5" customHeight="1">
      <c r="A26" s="6">
        <f t="shared" si="3"/>
        <v>20</v>
      </c>
      <c r="B26" s="8" t="s">
        <v>36</v>
      </c>
      <c r="C26" s="34">
        <f t="shared" si="0"/>
        <v>353.721</v>
      </c>
      <c r="D26" s="34">
        <f t="shared" si="1"/>
        <v>508.326</v>
      </c>
      <c r="E26" s="44">
        <v>12</v>
      </c>
      <c r="F26" s="34">
        <v>7</v>
      </c>
      <c r="G26" s="42">
        <f>(E26*($G2))/1000</f>
        <v>96.504</v>
      </c>
      <c r="H26" s="37">
        <f>G2*F26/1000</f>
        <v>56.294</v>
      </c>
      <c r="I26" s="34">
        <v>18</v>
      </c>
      <c r="J26" s="34">
        <v>13</v>
      </c>
      <c r="K26" s="42">
        <f>I26*J2/1000</f>
        <v>411.822</v>
      </c>
      <c r="L26" s="34">
        <f>J26*J2/1000</f>
        <v>297.427</v>
      </c>
      <c r="M26" s="34"/>
      <c r="N26" s="34"/>
      <c r="O26" s="34"/>
      <c r="P26" s="34"/>
      <c r="Q26" s="34">
        <v>508.326</v>
      </c>
      <c r="R26" s="34">
        <v>353.721</v>
      </c>
      <c r="S26" s="34"/>
      <c r="T26" s="34">
        <v>154.605</v>
      </c>
      <c r="U26" s="34">
        <f t="shared" si="2"/>
        <v>69.58546287225127</v>
      </c>
    </row>
    <row r="27" spans="1:21" ht="13.5" customHeight="1">
      <c r="A27" s="6">
        <f t="shared" si="3"/>
        <v>21</v>
      </c>
      <c r="B27" s="31" t="s">
        <v>32</v>
      </c>
      <c r="C27" s="34">
        <f t="shared" si="0"/>
        <v>2635.64</v>
      </c>
      <c r="D27" s="34">
        <f t="shared" si="1"/>
        <v>3858.89</v>
      </c>
      <c r="E27" s="42">
        <v>110</v>
      </c>
      <c r="F27" s="38">
        <v>66</v>
      </c>
      <c r="G27" s="42">
        <f>(E27*($G2))/1000</f>
        <v>884.62</v>
      </c>
      <c r="H27" s="37">
        <f>G2*F27/1000</f>
        <v>530.772</v>
      </c>
      <c r="I27" s="38">
        <v>130</v>
      </c>
      <c r="J27" s="38">
        <v>92</v>
      </c>
      <c r="K27" s="42">
        <f>I27*J2/1000</f>
        <v>2974.27</v>
      </c>
      <c r="L27" s="34">
        <f>J27*J2/1000</f>
        <v>2104.868</v>
      </c>
      <c r="M27" s="34"/>
      <c r="N27" s="34"/>
      <c r="O27" s="34"/>
      <c r="P27" s="34"/>
      <c r="Q27" s="38">
        <v>3858.89</v>
      </c>
      <c r="R27" s="38">
        <v>2635.64</v>
      </c>
      <c r="S27" s="34"/>
      <c r="T27" s="38">
        <v>1223.25</v>
      </c>
      <c r="U27" s="34">
        <f t="shared" si="2"/>
        <v>68.30046982422407</v>
      </c>
    </row>
    <row r="28" spans="1:21" ht="13.5" customHeight="1">
      <c r="A28" s="6">
        <f t="shared" si="3"/>
        <v>22</v>
      </c>
      <c r="B28" s="15" t="s">
        <v>33</v>
      </c>
      <c r="C28" s="34">
        <f t="shared" si="0"/>
        <v>930.684</v>
      </c>
      <c r="D28" s="34">
        <f t="shared" si="1"/>
        <v>1614</v>
      </c>
      <c r="E28" s="43">
        <v>30</v>
      </c>
      <c r="F28" s="34">
        <v>19</v>
      </c>
      <c r="G28" s="42">
        <f>(E28*($G2))/1000</f>
        <v>241.26</v>
      </c>
      <c r="H28" s="37">
        <f>G2*F28/1000</f>
        <v>152.798</v>
      </c>
      <c r="I28" s="34">
        <v>60</v>
      </c>
      <c r="J28" s="34">
        <v>34</v>
      </c>
      <c r="K28" s="42">
        <f>I28*J2/1000</f>
        <v>1372.74</v>
      </c>
      <c r="L28" s="34">
        <f>J28*J2/1000</f>
        <v>777.886</v>
      </c>
      <c r="M28" s="34"/>
      <c r="N28" s="34"/>
      <c r="O28" s="34"/>
      <c r="P28" s="34"/>
      <c r="Q28" s="34">
        <v>1614</v>
      </c>
      <c r="R28" s="34">
        <v>930.684</v>
      </c>
      <c r="S28" s="34"/>
      <c r="T28" s="34">
        <v>683.316</v>
      </c>
      <c r="U28" s="34">
        <f t="shared" si="2"/>
        <v>57.6631970260223</v>
      </c>
    </row>
    <row r="29" spans="1:21" s="12" customFormat="1" ht="13.5" customHeight="1">
      <c r="A29" s="6">
        <f t="shared" si="3"/>
        <v>23</v>
      </c>
      <c r="B29" s="26" t="s">
        <v>55</v>
      </c>
      <c r="C29" s="34">
        <f t="shared" si="0"/>
        <v>53.800000000000004</v>
      </c>
      <c r="D29" s="34">
        <f t="shared" si="1"/>
        <v>53.800000000000004</v>
      </c>
      <c r="E29" s="42">
        <v>1</v>
      </c>
      <c r="F29" s="37">
        <v>1</v>
      </c>
      <c r="G29" s="42">
        <f>(E29*($G2))/1000</f>
        <v>8.042</v>
      </c>
      <c r="H29" s="37">
        <f>G2*F29/1000</f>
        <v>8.042</v>
      </c>
      <c r="I29" s="37">
        <v>2</v>
      </c>
      <c r="J29" s="37">
        <v>2</v>
      </c>
      <c r="K29" s="42">
        <f>I29*J2/1000</f>
        <v>45.758</v>
      </c>
      <c r="L29" s="34">
        <f>J29*J2/1000</f>
        <v>45.758</v>
      </c>
      <c r="M29" s="37"/>
      <c r="N29" s="37"/>
      <c r="O29" s="37"/>
      <c r="P29" s="37"/>
      <c r="Q29" s="37">
        <v>53.8</v>
      </c>
      <c r="R29" s="37">
        <v>53.8</v>
      </c>
      <c r="S29" s="37"/>
      <c r="T29" s="37">
        <v>0</v>
      </c>
      <c r="U29" s="34">
        <f t="shared" si="2"/>
        <v>100</v>
      </c>
    </row>
    <row r="30" spans="1:21" s="12" customFormat="1" ht="13.5" customHeight="1">
      <c r="A30" s="6">
        <f t="shared" si="3"/>
        <v>24</v>
      </c>
      <c r="B30" s="26" t="s">
        <v>56</v>
      </c>
      <c r="C30" s="34">
        <f t="shared" si="0"/>
        <v>53.800000000000004</v>
      </c>
      <c r="D30" s="34">
        <f t="shared" si="1"/>
        <v>53.800000000000004</v>
      </c>
      <c r="E30" s="43">
        <v>1</v>
      </c>
      <c r="F30" s="37">
        <v>1</v>
      </c>
      <c r="G30" s="42">
        <f>(E30*($G2))/1000</f>
        <v>8.042</v>
      </c>
      <c r="H30" s="37">
        <f>G2*F30/1000</f>
        <v>8.042</v>
      </c>
      <c r="I30" s="37">
        <v>2</v>
      </c>
      <c r="J30" s="37">
        <v>2</v>
      </c>
      <c r="K30" s="42">
        <f>I30*J2/1000</f>
        <v>45.758</v>
      </c>
      <c r="L30" s="34">
        <f>J30*J2/1000</f>
        <v>45.758</v>
      </c>
      <c r="M30" s="37"/>
      <c r="N30" s="37"/>
      <c r="O30" s="37"/>
      <c r="P30" s="37"/>
      <c r="Q30" s="37">
        <v>53.8</v>
      </c>
      <c r="R30" s="37">
        <v>53.8</v>
      </c>
      <c r="S30" s="37"/>
      <c r="T30" s="37">
        <v>0</v>
      </c>
      <c r="U30" s="34">
        <f t="shared" si="2"/>
        <v>100</v>
      </c>
    </row>
    <row r="31" spans="1:21" ht="13.5" customHeight="1">
      <c r="A31" s="6">
        <f t="shared" si="3"/>
        <v>25</v>
      </c>
      <c r="B31" s="15" t="s">
        <v>43</v>
      </c>
      <c r="C31" s="34">
        <f t="shared" si="0"/>
        <v>6.184200000000001</v>
      </c>
      <c r="D31" s="34">
        <f t="shared" si="1"/>
        <v>6.184200000000001</v>
      </c>
      <c r="E31" s="42">
        <v>0.2</v>
      </c>
      <c r="F31" s="34">
        <v>0.2</v>
      </c>
      <c r="G31" s="42">
        <f>(E31*($G2))/1000</f>
        <v>1.6084</v>
      </c>
      <c r="H31" s="37">
        <f>G2*F31/1000</f>
        <v>1.6084</v>
      </c>
      <c r="I31" s="34">
        <v>0.2</v>
      </c>
      <c r="J31" s="34">
        <v>0.2</v>
      </c>
      <c r="K31" s="42">
        <f>I31*J2/1000</f>
        <v>4.5758</v>
      </c>
      <c r="L31" s="34">
        <f>J31*J2/1000</f>
        <v>4.5758</v>
      </c>
      <c r="M31" s="34"/>
      <c r="N31" s="34"/>
      <c r="O31" s="34"/>
      <c r="P31" s="34"/>
      <c r="Q31" s="34">
        <v>6.184200000000001</v>
      </c>
      <c r="R31" s="34">
        <v>6.184200000000001</v>
      </c>
      <c r="S31" s="34"/>
      <c r="T31" s="34">
        <v>0</v>
      </c>
      <c r="U31" s="34">
        <f t="shared" si="2"/>
        <v>100</v>
      </c>
    </row>
    <row r="32" spans="1:21" ht="13.5" customHeight="1">
      <c r="A32" s="6">
        <f t="shared" si="3"/>
        <v>26</v>
      </c>
      <c r="B32" s="22" t="s">
        <v>57</v>
      </c>
      <c r="C32" s="34">
        <f t="shared" si="0"/>
        <v>223.24200000000002</v>
      </c>
      <c r="D32" s="34">
        <f t="shared" si="1"/>
        <v>223.24200000000002</v>
      </c>
      <c r="E32" s="42">
        <v>5</v>
      </c>
      <c r="F32" s="34">
        <v>5</v>
      </c>
      <c r="G32" s="42">
        <f>(E32*($G2))/1000</f>
        <v>40.21</v>
      </c>
      <c r="H32" s="37">
        <f>G2*F32/1000</f>
        <v>40.21</v>
      </c>
      <c r="I32" s="34">
        <v>8</v>
      </c>
      <c r="J32" s="34">
        <v>8</v>
      </c>
      <c r="K32" s="42">
        <f>I32*J2/1000</f>
        <v>183.032</v>
      </c>
      <c r="L32" s="34">
        <f>J32*J2/1000</f>
        <v>183.032</v>
      </c>
      <c r="M32" s="34"/>
      <c r="N32" s="34"/>
      <c r="O32" s="34"/>
      <c r="P32" s="34"/>
      <c r="Q32" s="34">
        <v>223.24200000000002</v>
      </c>
      <c r="R32" s="34">
        <v>223.24200000000002</v>
      </c>
      <c r="S32" s="34"/>
      <c r="T32" s="34">
        <v>0</v>
      </c>
      <c r="U32" s="34">
        <f t="shared" si="2"/>
        <v>100</v>
      </c>
    </row>
    <row r="33" spans="1:21" ht="13.5" customHeight="1">
      <c r="A33" s="6">
        <f t="shared" si="3"/>
        <v>27</v>
      </c>
      <c r="B33" s="22" t="s">
        <v>66</v>
      </c>
      <c r="C33" s="34">
        <f t="shared" si="0"/>
        <v>27.7042</v>
      </c>
      <c r="D33" s="34">
        <f t="shared" si="1"/>
        <v>42.3605</v>
      </c>
      <c r="E33" s="42">
        <v>1</v>
      </c>
      <c r="F33" s="34">
        <v>0.6</v>
      </c>
      <c r="G33" s="42">
        <f>(E33*($G2))/1000</f>
        <v>8.042</v>
      </c>
      <c r="H33" s="37">
        <f>G2*F33/1000</f>
        <v>4.8252</v>
      </c>
      <c r="I33" s="34">
        <v>1.5</v>
      </c>
      <c r="J33" s="34">
        <v>1</v>
      </c>
      <c r="K33" s="42">
        <f>I33*J2/1000</f>
        <v>34.3185</v>
      </c>
      <c r="L33" s="34">
        <f>J33*J2/1000</f>
        <v>22.879</v>
      </c>
      <c r="M33" s="34"/>
      <c r="N33" s="34"/>
      <c r="O33" s="34"/>
      <c r="P33" s="34"/>
      <c r="Q33" s="34">
        <v>42.3605</v>
      </c>
      <c r="R33" s="34">
        <v>27.7042</v>
      </c>
      <c r="S33" s="34"/>
      <c r="T33" s="34">
        <v>14.656300000000002</v>
      </c>
      <c r="U33" s="34">
        <f t="shared" si="2"/>
        <v>65.4010221786806</v>
      </c>
    </row>
    <row r="34" spans="1:21" ht="13.5" customHeight="1">
      <c r="A34" s="6">
        <f t="shared" si="3"/>
        <v>28</v>
      </c>
      <c r="B34" s="22" t="s">
        <v>60</v>
      </c>
      <c r="C34" s="34">
        <f t="shared" si="0"/>
        <v>42.3605</v>
      </c>
      <c r="D34" s="34">
        <f t="shared" si="1"/>
        <v>84.721</v>
      </c>
      <c r="E34" s="42">
        <v>2</v>
      </c>
      <c r="F34" s="34">
        <v>1</v>
      </c>
      <c r="G34" s="42">
        <f>(E34*($G2))/1000</f>
        <v>16.084</v>
      </c>
      <c r="H34" s="37">
        <f>G2*F34/1000</f>
        <v>8.042</v>
      </c>
      <c r="I34" s="34">
        <v>3</v>
      </c>
      <c r="J34" s="34">
        <v>1.5</v>
      </c>
      <c r="K34" s="42">
        <f>I34*J2/1000</f>
        <v>68.637</v>
      </c>
      <c r="L34" s="34">
        <f>J34*J2/1000</f>
        <v>34.3185</v>
      </c>
      <c r="M34" s="34"/>
      <c r="N34" s="34"/>
      <c r="O34" s="34"/>
      <c r="P34" s="34"/>
      <c r="Q34" s="34">
        <v>84.721</v>
      </c>
      <c r="R34" s="34">
        <v>42.3605</v>
      </c>
      <c r="S34" s="34"/>
      <c r="T34" s="34">
        <v>42.3605</v>
      </c>
      <c r="U34" s="34">
        <f t="shared" si="2"/>
        <v>50</v>
      </c>
    </row>
    <row r="35" spans="1:21" ht="13.5" customHeight="1">
      <c r="A35" s="6">
        <f t="shared" si="3"/>
        <v>29</v>
      </c>
      <c r="B35" s="22" t="s">
        <v>61</v>
      </c>
      <c r="C35" s="34">
        <f t="shared" si="0"/>
        <v>53.800000000000004</v>
      </c>
      <c r="D35" s="34">
        <f t="shared" si="1"/>
        <v>53.800000000000004</v>
      </c>
      <c r="E35" s="42">
        <v>1</v>
      </c>
      <c r="F35" s="34">
        <v>1</v>
      </c>
      <c r="G35" s="42">
        <f>(E35*($G2))/1000</f>
        <v>8.042</v>
      </c>
      <c r="H35" s="37">
        <f>G2*F35/1000</f>
        <v>8.042</v>
      </c>
      <c r="I35" s="34">
        <v>2</v>
      </c>
      <c r="J35" s="34">
        <v>2</v>
      </c>
      <c r="K35" s="42">
        <f>I35*J2/1000</f>
        <v>45.758</v>
      </c>
      <c r="L35" s="34">
        <f>J35*J2/1000</f>
        <v>45.758</v>
      </c>
      <c r="M35" s="34"/>
      <c r="N35" s="34"/>
      <c r="O35" s="34"/>
      <c r="P35" s="34"/>
      <c r="Q35" s="34">
        <v>53.8</v>
      </c>
      <c r="R35" s="34">
        <v>53.8</v>
      </c>
      <c r="S35" s="34"/>
      <c r="T35" s="34">
        <v>0</v>
      </c>
      <c r="U35" s="34">
        <f t="shared" si="2"/>
        <v>100</v>
      </c>
    </row>
    <row r="36" spans="1:21" ht="13.5" customHeight="1">
      <c r="A36" s="6">
        <f t="shared" si="3"/>
        <v>30</v>
      </c>
      <c r="B36" s="22" t="s">
        <v>58</v>
      </c>
      <c r="C36" s="34">
        <f t="shared" si="0"/>
        <v>0.61842</v>
      </c>
      <c r="D36" s="34">
        <f t="shared" si="1"/>
        <v>0.61842</v>
      </c>
      <c r="E36" s="42">
        <v>0.02</v>
      </c>
      <c r="F36" s="39">
        <v>0.02</v>
      </c>
      <c r="G36" s="42">
        <f>(E36*($G2))/1000</f>
        <v>0.16084</v>
      </c>
      <c r="H36" s="35">
        <f>G2*F36/1000</f>
        <v>0.16084</v>
      </c>
      <c r="I36" s="39">
        <v>0.02</v>
      </c>
      <c r="J36" s="36">
        <v>0.02</v>
      </c>
      <c r="K36" s="42">
        <f>I36*J2/1000</f>
        <v>0.45758</v>
      </c>
      <c r="L36" s="36">
        <f>J36*J2/1000</f>
        <v>0.45758</v>
      </c>
      <c r="M36" s="34"/>
      <c r="N36" s="34"/>
      <c r="O36" s="34"/>
      <c r="P36" s="34"/>
      <c r="Q36" s="34">
        <v>0.61842</v>
      </c>
      <c r="R36" s="34">
        <v>0.61842</v>
      </c>
      <c r="S36" s="34"/>
      <c r="T36" s="34">
        <v>0</v>
      </c>
      <c r="U36" s="34">
        <f t="shared" si="2"/>
        <v>100</v>
      </c>
    </row>
    <row r="37" spans="1:21" ht="13.5" customHeight="1">
      <c r="A37" s="6">
        <f t="shared" si="3"/>
        <v>31</v>
      </c>
      <c r="B37" s="22" t="s">
        <v>62</v>
      </c>
      <c r="C37" s="34">
        <f t="shared" si="0"/>
        <v>0</v>
      </c>
      <c r="D37" s="34">
        <f t="shared" si="1"/>
        <v>3.0921000000000003</v>
      </c>
      <c r="E37" s="42">
        <v>0.1</v>
      </c>
      <c r="F37" s="34">
        <v>0</v>
      </c>
      <c r="G37" s="42">
        <f>(E37*($G2))/1000</f>
        <v>0.8042</v>
      </c>
      <c r="H37" s="37">
        <f>G2*F37/1000</f>
        <v>0</v>
      </c>
      <c r="I37" s="34">
        <v>0.1</v>
      </c>
      <c r="J37" s="34">
        <v>0</v>
      </c>
      <c r="K37" s="42">
        <f>I37*J2/1000</f>
        <v>2.2879</v>
      </c>
      <c r="L37" s="34">
        <f>J37*J2/1000</f>
        <v>0</v>
      </c>
      <c r="M37" s="34"/>
      <c r="N37" s="34"/>
      <c r="O37" s="34"/>
      <c r="P37" s="34"/>
      <c r="Q37" s="34">
        <v>3.0921000000000003</v>
      </c>
      <c r="R37" s="34">
        <v>0</v>
      </c>
      <c r="S37" s="34"/>
      <c r="T37" s="34">
        <v>3.0921000000000003</v>
      </c>
      <c r="U37" s="34">
        <f t="shared" si="2"/>
        <v>0</v>
      </c>
    </row>
    <row r="38" spans="1:21" ht="13.5" customHeight="1">
      <c r="A38" s="6">
        <f t="shared" si="3"/>
        <v>32</v>
      </c>
      <c r="B38" s="30" t="s">
        <v>40</v>
      </c>
      <c r="C38" s="34">
        <f t="shared" si="0"/>
        <v>0</v>
      </c>
      <c r="D38" s="34">
        <f t="shared" si="1"/>
        <v>53.800000000000004</v>
      </c>
      <c r="E38" s="42">
        <v>1</v>
      </c>
      <c r="F38" s="34">
        <v>0</v>
      </c>
      <c r="G38" s="42">
        <f>(E38*($G2))/1000</f>
        <v>8.042</v>
      </c>
      <c r="H38" s="37">
        <f>G2*F38/1000</f>
        <v>0</v>
      </c>
      <c r="I38" s="34">
        <v>2</v>
      </c>
      <c r="J38" s="34">
        <v>0</v>
      </c>
      <c r="K38" s="42">
        <f>I38*J2/1000</f>
        <v>45.758</v>
      </c>
      <c r="L38" s="34">
        <f>J38*J2/1000</f>
        <v>0</v>
      </c>
      <c r="M38" s="34"/>
      <c r="N38" s="34"/>
      <c r="O38" s="34"/>
      <c r="P38" s="34"/>
      <c r="Q38" s="34">
        <v>53.8</v>
      </c>
      <c r="R38" s="34">
        <v>0</v>
      </c>
      <c r="S38" s="34"/>
      <c r="T38" s="34">
        <v>53.8</v>
      </c>
      <c r="U38" s="34">
        <f t="shared" si="2"/>
        <v>0</v>
      </c>
    </row>
    <row r="39" spans="1:21" ht="13.5" customHeight="1">
      <c r="A39" s="6">
        <f t="shared" si="3"/>
        <v>33</v>
      </c>
      <c r="B39" s="8" t="s">
        <v>63</v>
      </c>
      <c r="C39" s="34">
        <f t="shared" si="0"/>
        <v>0.61842</v>
      </c>
      <c r="D39" s="34">
        <f t="shared" si="1"/>
        <v>0.61842</v>
      </c>
      <c r="E39" s="42">
        <v>0.02</v>
      </c>
      <c r="F39" s="36">
        <v>0.02</v>
      </c>
      <c r="G39" s="42">
        <f>(E39*($G2))/1000</f>
        <v>0.16084</v>
      </c>
      <c r="H39" s="37">
        <f>G2*F39/1000</f>
        <v>0.16084</v>
      </c>
      <c r="I39" s="36">
        <v>0.02</v>
      </c>
      <c r="J39" s="34">
        <v>0.02</v>
      </c>
      <c r="K39" s="42">
        <f>I39*J2/1000</f>
        <v>0.45758</v>
      </c>
      <c r="L39" s="34">
        <f>J39*J2/1000</f>
        <v>0.45758</v>
      </c>
      <c r="M39" s="34"/>
      <c r="N39" s="34"/>
      <c r="O39" s="34"/>
      <c r="P39" s="34"/>
      <c r="Q39" s="34">
        <v>0.61842</v>
      </c>
      <c r="R39" s="34">
        <v>0.61842</v>
      </c>
      <c r="S39" s="34"/>
      <c r="T39" s="34">
        <v>0</v>
      </c>
      <c r="U39" s="34">
        <f t="shared" si="2"/>
        <v>100</v>
      </c>
    </row>
    <row r="40" spans="1:21" ht="13.5" customHeight="1" hidden="1">
      <c r="A40" s="29"/>
      <c r="B40" s="28"/>
      <c r="C40" s="5"/>
      <c r="D40" s="5"/>
      <c r="E40" s="45"/>
      <c r="F40" s="5"/>
      <c r="G40" s="45"/>
      <c r="H40" s="5"/>
      <c r="I40" s="5"/>
      <c r="J40" s="5"/>
      <c r="K40" s="45"/>
      <c r="L40" s="5"/>
      <c r="M40" s="5"/>
      <c r="N40" s="5"/>
      <c r="O40" s="5"/>
      <c r="P40" s="5"/>
      <c r="Q40" s="5"/>
      <c r="R40" s="5"/>
      <c r="S40" s="18"/>
      <c r="T40" s="18"/>
      <c r="U40" s="18"/>
    </row>
    <row r="41" spans="1:21" ht="12.75">
      <c r="A41" s="71" t="s">
        <v>44</v>
      </c>
      <c r="B41" s="71"/>
      <c r="C41" s="71"/>
      <c r="D41" s="5"/>
      <c r="E41" s="45"/>
      <c r="F41" s="5"/>
      <c r="G41" s="45"/>
      <c r="H41" s="5" t="s">
        <v>45</v>
      </c>
      <c r="I41" s="5"/>
      <c r="J41" s="5"/>
      <c r="K41" s="45"/>
      <c r="L41" s="5"/>
      <c r="M41" s="5"/>
      <c r="N41" s="5"/>
      <c r="O41" s="73" t="s">
        <v>46</v>
      </c>
      <c r="P41" s="73"/>
      <c r="Q41" s="73"/>
      <c r="R41" s="5"/>
      <c r="S41" s="18"/>
      <c r="T41" s="18"/>
      <c r="U41" s="18"/>
    </row>
    <row r="42" spans="1:21" ht="12.75">
      <c r="A42" s="18"/>
      <c r="B42" s="20"/>
      <c r="C42" s="4"/>
      <c r="D42" s="69" t="s">
        <v>47</v>
      </c>
      <c r="E42" s="69"/>
      <c r="F42" s="69"/>
      <c r="G42" s="45"/>
      <c r="H42" s="4"/>
      <c r="I42" s="4"/>
      <c r="J42" s="4"/>
      <c r="K42" s="70" t="s">
        <v>48</v>
      </c>
      <c r="L42" s="70"/>
      <c r="M42" s="70"/>
      <c r="N42" s="5"/>
      <c r="O42" s="5"/>
      <c r="P42" s="4"/>
      <c r="Q42" s="4"/>
      <c r="R42" s="4"/>
      <c r="S42" s="69" t="s">
        <v>49</v>
      </c>
      <c r="T42" s="69"/>
      <c r="U42" s="69"/>
    </row>
    <row r="43" spans="1:21" ht="12.75">
      <c r="A43" s="18"/>
      <c r="B43" s="18"/>
      <c r="C43" s="5"/>
      <c r="D43" s="5"/>
      <c r="E43" s="45"/>
      <c r="F43" s="5"/>
      <c r="G43" s="45"/>
      <c r="H43" s="5"/>
      <c r="I43" s="5"/>
      <c r="J43" s="5"/>
      <c r="K43" s="45"/>
      <c r="L43" s="5"/>
      <c r="M43" s="5"/>
      <c r="N43" s="5"/>
      <c r="O43" s="5"/>
      <c r="P43" s="5"/>
      <c r="Q43" s="5"/>
      <c r="R43" s="5"/>
      <c r="S43" s="18"/>
      <c r="T43" s="18"/>
      <c r="U43" s="18"/>
    </row>
  </sheetData>
  <mergeCells count="26">
    <mergeCell ref="E4:H4"/>
    <mergeCell ref="E5:F5"/>
    <mergeCell ref="G5:H5"/>
    <mergeCell ref="A4:A6"/>
    <mergeCell ref="B4:B6"/>
    <mergeCell ref="C4:C6"/>
    <mergeCell ref="D4:D6"/>
    <mergeCell ref="T4:T6"/>
    <mergeCell ref="Q4:R5"/>
    <mergeCell ref="I4:L4"/>
    <mergeCell ref="I5:J5"/>
    <mergeCell ref="K5:L5"/>
    <mergeCell ref="M4:P4"/>
    <mergeCell ref="M5:N5"/>
    <mergeCell ref="O5:P5"/>
    <mergeCell ref="S4:S6"/>
    <mergeCell ref="C1:P1"/>
    <mergeCell ref="B2:D2"/>
    <mergeCell ref="P2:Q2"/>
    <mergeCell ref="S42:U42"/>
    <mergeCell ref="L2:O2"/>
    <mergeCell ref="A41:C41"/>
    <mergeCell ref="O41:Q41"/>
    <mergeCell ref="D42:F42"/>
    <mergeCell ref="K42:M42"/>
    <mergeCell ref="U4:U6"/>
  </mergeCells>
  <printOptions/>
  <pageMargins left="0.1968503937007874" right="0" top="0.1968503937007874" bottom="0.1968503937007874" header="0.5118110236220472" footer="0.5118110236220472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2021-01-20T05:49:01Z</cp:lastPrinted>
  <dcterms:created xsi:type="dcterms:W3CDTF">1996-10-08T23:32:33Z</dcterms:created>
  <dcterms:modified xsi:type="dcterms:W3CDTF">2021-02-01T14:45:41Z</dcterms:modified>
  <cp:category/>
  <cp:version/>
  <cp:contentType/>
  <cp:contentStatus/>
</cp:coreProperties>
</file>